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<sst xmlns="http://schemas.openxmlformats.org/spreadsheetml/2006/main" count="71" uniqueCount="53">
  <si>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п/п</t>
  </si>
  <si>
    <t>Наименование мероприятия</t>
  </si>
  <si>
    <t>Источник финансирования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</si>
  <si>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</si>
  <si>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</si>
  <si>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</si>
  <si>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</si>
  <si>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</si>
  <si>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</si>
  <si>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</si>
  <si>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</si>
  <si>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4.</t>
  </si>
  <si>
    <t>2.</t>
  </si>
  <si>
    <t>7.</t>
  </si>
  <si>
    <t>2.1.</t>
  </si>
  <si>
    <t>2.2.</t>
  </si>
  <si>
    <t>5.1.</t>
  </si>
  <si>
    <t>8.</t>
  </si>
  <si>
    <t>9.</t>
  </si>
  <si>
    <t>Приложение №1</t>
  </si>
  <si>
    <t>к постановлению администрации</t>
  </si>
  <si>
    <t xml:space="preserve">Обеспечение деятельности администрации  </t>
  </si>
  <si>
    <t>1.1</t>
  </si>
  <si>
    <t>центральный аппарат</t>
  </si>
  <si>
    <t>глава администрации (исполнительно-распорядительного органа муниципального образования)</t>
  </si>
  <si>
    <t>резервный фонд администрации</t>
  </si>
  <si>
    <t>6.1.</t>
  </si>
  <si>
    <t>оказание поддержки в сфере средств массовой информации</t>
  </si>
  <si>
    <t>Реализация проектов  развития общественной инфраструктуры муниципальных образований, основанных на местных инициативах</t>
  </si>
  <si>
    <t>Итого</t>
  </si>
  <si>
    <t>депутаты представительго органа муниципального образования</t>
  </si>
  <si>
    <t>1.2</t>
  </si>
  <si>
    <t>Выполнение других обязательств муниципального образования</t>
  </si>
  <si>
    <t xml:space="preserve">Осуществление мер поддержки и развития малого и среднего предпринимательства </t>
  </si>
  <si>
    <t xml:space="preserve">Поддержки малого и среднего предпринимательства </t>
  </si>
  <si>
    <t>7.1</t>
  </si>
  <si>
    <t>8.1</t>
  </si>
  <si>
    <t>ВСЕГО по муниципальной программе</t>
  </si>
  <si>
    <t xml:space="preserve"> Стимулирование руководителей исполнительно-распорядительных органов муниципальных образований области</t>
  </si>
  <si>
    <t>областной бюджет</t>
  </si>
  <si>
    <t>10.</t>
  </si>
  <si>
    <t xml:space="preserve"> Повышение социальной защиты и превликательности службы в органах местного самоуправления</t>
  </si>
  <si>
    <t>10.1</t>
  </si>
  <si>
    <t>Кадровый потенциал учреждений и повышение заинтересованности работников органов мемстного самоуправления и повышения качества предоставляемых муниципальных услуг</t>
  </si>
  <si>
    <t>11.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</si>
  <si>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</si>
  <si>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12.</t>
  </si>
  <si>
    <t>Поощрение муниципальных образований Калужской области - победителей регионального этапа конкурса</t>
  </si>
  <si>
    <t>3.1</t>
  </si>
  <si>
    <t>4.1</t>
  </si>
  <si>
    <t>муниципального образования городское поселение</t>
  </si>
  <si>
    <t>"Город Малоярославец"</t>
  </si>
  <si>
    <r>
      <t xml:space="preserve">                         </t>
    </r>
    <r>
      <rPr>
        <sz val="13"/>
        <rFont val="Times New Roman"/>
        <family val="1"/>
      </rPr>
      <t xml:space="preserve">  от 10.08.2021 №786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</si>
</sst>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top"/>
    </xf>
    <xf numFmtId="178" fontId="0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0" fontId="0" fillId="0" borderId="11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178" fontId="4" fillId="0" borderId="14" xfId="0" applyNumberFormat="1" applyFont="1" applyFill="1" applyBorder="1" applyAlignment="1">
      <alignment horizontal="center" vertical="top"/>
    </xf>
    <xf numFmtId="178" fontId="0" fillId="0" borderId="14" xfId="0" applyNumberFormat="1" applyFont="1" applyFill="1" applyBorder="1" applyAlignment="1">
      <alignment horizontal="center" vertical="top"/>
    </xf>
    <xf numFmtId="178" fontId="4" fillId="0" borderId="15" xfId="0" applyNumberFormat="1" applyFont="1" applyFill="1" applyBorder="1" applyAlignment="1">
      <alignment horizontal="center" vertical="top"/>
    </xf>
    <xf numFmtId="49" fontId="0" fillId="0" borderId="16" xfId="0" applyNumberFormat="1" applyFill="1" applyBorder="1" applyAlignment="1">
      <alignment horizontal="center" vertical="top"/>
    </xf>
    <xf numFmtId="178" fontId="0" fillId="0" borderId="17" xfId="0" applyNumberFormat="1" applyFill="1" applyBorder="1" applyAlignment="1">
      <alignment horizontal="center" vertical="top"/>
    </xf>
    <xf numFmtId="49" fontId="0" fillId="0" borderId="18" xfId="0" applyNumberFormat="1" applyFill="1" applyBorder="1" applyAlignment="1">
      <alignment horizontal="center" vertical="top"/>
    </xf>
    <xf numFmtId="0" fontId="0" fillId="0" borderId="19" xfId="0" applyFill="1" applyBorder="1" applyAlignment="1">
      <alignment horizontal="left" vertical="top" wrapText="1"/>
    </xf>
    <xf numFmtId="178" fontId="4" fillId="0" borderId="19" xfId="0" applyNumberFormat="1" applyFont="1" applyFill="1" applyBorder="1" applyAlignment="1">
      <alignment horizontal="center" vertical="top"/>
    </xf>
    <xf numFmtId="178" fontId="0" fillId="0" borderId="19" xfId="0" applyNumberFormat="1" applyFill="1" applyBorder="1" applyAlignment="1">
      <alignment horizontal="center" vertical="top"/>
    </xf>
    <xf numFmtId="178" fontId="0" fillId="0" borderId="20" xfId="0" applyNumberForma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left" vertical="top" wrapText="1"/>
    </xf>
    <xf numFmtId="178" fontId="0" fillId="0" borderId="19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/>
    </xf>
    <xf numFmtId="178" fontId="4" fillId="0" borderId="23" xfId="0" applyNumberFormat="1" applyFont="1" applyFill="1" applyBorder="1" applyAlignment="1">
      <alignment horizontal="center" vertical="top"/>
    </xf>
    <xf numFmtId="178" fontId="0" fillId="0" borderId="23" xfId="0" applyNumberFormat="1" applyFill="1" applyBorder="1" applyAlignment="1">
      <alignment horizontal="center" vertical="top"/>
    </xf>
    <xf numFmtId="178" fontId="0" fillId="0" borderId="24" xfId="0" applyNumberFormat="1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178" fontId="0" fillId="0" borderId="23" xfId="0" applyNumberFormat="1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/>
    </xf>
    <xf numFmtId="0" fontId="0" fillId="0" borderId="21" xfId="0" applyFill="1" applyBorder="1" applyAlignment="1">
      <alignment horizontal="center" vertical="top"/>
    </xf>
    <xf numFmtId="0" fontId="4" fillId="0" borderId="14" xfId="0" applyFont="1" applyFill="1" applyBorder="1" applyAlignment="1">
      <alignment horizontal="right" vertical="top"/>
    </xf>
    <xf numFmtId="0" fontId="0" fillId="0" borderId="14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78" fontId="0" fillId="0" borderId="17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178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5" xfId="0" applyFont="1" applyFill="1" applyBorder="1" applyAlignment="1">
      <alignment vertical="top"/>
    </xf>
    <xf numFmtId="0" fontId="0" fillId="0" borderId="11" xfId="0" applyFill="1" applyBorder="1" applyAlignment="1">
      <alignment/>
    </xf>
    <xf numFmtId="178" fontId="4" fillId="0" borderId="11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13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5.00390625" style="0" customWidth="1"/>
    <col min="2" max="2" width="40.75390625" style="0" customWidth="1"/>
    <col min="3" max="3" width="16.00390625" style="0" customWidth="1"/>
    <col min="4" max="4" width="15.25390625" style="0" customWidth="1"/>
    <col min="5" max="5" width="14.25390625" style="0" hidden="1" customWidth="1"/>
    <col min="6" max="6" width="13.875" style="0" customWidth="1"/>
    <col min="7" max="7" width="12.75390625" style="0" hidden="1" customWidth="1"/>
    <col min="8" max="8" width="12.625" style="0" hidden="1" customWidth="1"/>
    <col min="9" max="9" width="11.375" style="0" hidden="1" customWidth="1"/>
    <col min="10" max="10" width="12.375" style="0" hidden="1" customWidth="1"/>
  </cols>
  <sheetData>
    <row r="1" spans="4:11" ht="12.75">
      <c r="D1" s="58"/>
      <c r="E1" s="58"/>
      <c r="F1" s="58" t="s">
        <v>19</v>
      </c>
      <c r="G1" s="58"/>
      <c r="H1" s="58"/>
      <c r="I1" s="58"/>
      <c r="J1" s="58"/>
      <c r="K1" s="58"/>
    </row>
    <row r="2" spans="4:11" ht="12.75">
      <c r="D2" s="58"/>
      <c r="E2" s="58"/>
      <c r="F2" s="64" t="s">
        <v>20</v>
      </c>
      <c r="G2" s="58"/>
      <c r="H2" s="58"/>
      <c r="I2" s="58"/>
      <c r="J2" s="58"/>
      <c r="K2" s="58"/>
    </row>
    <row r="3" spans="3:11" ht="12.75">
      <c r="C3" s="58"/>
      <c r="D3" s="58"/>
      <c r="E3" s="58"/>
      <c r="F3" s="64" t="s">
        <v>50</v>
      </c>
      <c r="G3" s="58"/>
      <c r="H3" s="58"/>
      <c r="I3" s="58"/>
      <c r="J3" s="58"/>
      <c r="K3" s="58"/>
    </row>
    <row r="4" spans="1:11" ht="12.75">
      <c r="A4" s="1"/>
      <c r="B4" s="1"/>
      <c r="C4" s="1"/>
      <c r="D4" s="1"/>
      <c r="E4" s="1"/>
      <c r="F4" s="65" t="s">
        <v>51</v>
      </c>
      <c r="G4" s="59"/>
      <c r="H4" s="59"/>
      <c r="I4" s="59"/>
      <c r="J4" s="59"/>
      <c r="K4" s="59"/>
    </row>
    <row r="5" spans="1:11" s="2" customFormat="1" ht="15.75" customHeight="1">
      <c r="A5" s="73" t="s">
        <v>52</v>
      </c>
      <c r="B5" s="74"/>
      <c r="C5" s="74"/>
      <c r="D5" s="74"/>
      <c r="E5" s="74"/>
      <c r="F5" s="74"/>
      <c r="G5" s="74"/>
      <c r="H5" s="74"/>
      <c r="I5" s="74"/>
      <c r="J5" s="74"/>
      <c r="K5" s="12"/>
    </row>
    <row r="6" spans="1:10" s="2" customFormat="1" ht="12.75" hidden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s="2" customFormat="1" ht="12.75" hidden="1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s="2" customFormat="1" ht="12.75" hidden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s="2" customFormat="1" ht="41.25" customHeight="1" thickBot="1">
      <c r="A9" s="15" t="s">
        <v>0</v>
      </c>
      <c r="B9" s="14" t="s">
        <v>1</v>
      </c>
      <c r="C9" s="14" t="s">
        <v>2</v>
      </c>
      <c r="D9" s="14" t="s">
        <v>29</v>
      </c>
      <c r="E9" s="15">
        <v>2020</v>
      </c>
      <c r="F9" s="15">
        <v>2021</v>
      </c>
      <c r="G9" s="15">
        <v>2022</v>
      </c>
      <c r="H9" s="15">
        <v>2023</v>
      </c>
      <c r="I9" s="15">
        <v>2024</v>
      </c>
      <c r="J9" s="15">
        <v>2025</v>
      </c>
    </row>
    <row r="10" spans="1:10" s="2" customFormat="1" ht="34.5" customHeight="1">
      <c r="A10" s="16">
        <v>1</v>
      </c>
      <c r="B10" s="17" t="s">
        <v>21</v>
      </c>
      <c r="C10" s="66" t="s">
        <v>3</v>
      </c>
      <c r="D10" s="18">
        <f>E10+F10+G10+H10+I10+J10</f>
        <v>164242.949</v>
      </c>
      <c r="E10" s="18">
        <f aca="true" t="shared" si="0" ref="E10:J10">E11+E12</f>
        <v>26475.705</v>
      </c>
      <c r="F10" s="18">
        <f t="shared" si="0"/>
        <v>27049.484</v>
      </c>
      <c r="G10" s="19">
        <f t="shared" si="0"/>
        <v>26849.484</v>
      </c>
      <c r="H10" s="19">
        <f t="shared" si="0"/>
        <v>26849.484</v>
      </c>
      <c r="I10" s="18">
        <f t="shared" si="0"/>
        <v>28088.075</v>
      </c>
      <c r="J10" s="20">
        <f t="shared" si="0"/>
        <v>28930.716999999997</v>
      </c>
    </row>
    <row r="11" spans="1:10" s="2" customFormat="1" ht="18.75" customHeight="1" thickBot="1">
      <c r="A11" s="21" t="s">
        <v>22</v>
      </c>
      <c r="B11" s="4" t="s">
        <v>23</v>
      </c>
      <c r="C11" s="72"/>
      <c r="D11" s="57">
        <f aca="true" t="shared" si="1" ref="D11:D23">E11+F11+G11+H11+I11+J11</f>
        <v>158090.37</v>
      </c>
      <c r="E11" s="6">
        <f>25665.861-230.912</f>
        <v>25434.949</v>
      </c>
      <c r="F11" s="6">
        <f>25726.91+200</f>
        <v>25926.91</v>
      </c>
      <c r="G11" s="6">
        <v>25726.91</v>
      </c>
      <c r="H11" s="6">
        <v>25726.91</v>
      </c>
      <c r="I11" s="6">
        <v>27228.912</v>
      </c>
      <c r="J11" s="22">
        <v>28045.779</v>
      </c>
    </row>
    <row r="12" spans="1:10" s="2" customFormat="1" ht="52.5" customHeight="1" hidden="1" thickBot="1">
      <c r="A12" s="23" t="s">
        <v>31</v>
      </c>
      <c r="B12" s="24" t="s">
        <v>24</v>
      </c>
      <c r="C12" s="67"/>
      <c r="D12" s="25">
        <f t="shared" si="1"/>
        <v>6152.579</v>
      </c>
      <c r="E12" s="26">
        <f>809.844+230.912</f>
        <v>1040.756</v>
      </c>
      <c r="F12" s="26">
        <v>1122.574</v>
      </c>
      <c r="G12" s="26">
        <v>1122.574</v>
      </c>
      <c r="H12" s="26">
        <v>1122.574</v>
      </c>
      <c r="I12" s="26">
        <v>859.163</v>
      </c>
      <c r="J12" s="27">
        <v>884.938</v>
      </c>
    </row>
    <row r="13" spans="1:10" s="2" customFormat="1" ht="24.75" customHeight="1">
      <c r="A13" s="28" t="s">
        <v>12</v>
      </c>
      <c r="B13" s="29" t="s">
        <v>4</v>
      </c>
      <c r="C13" s="66" t="s">
        <v>3</v>
      </c>
      <c r="D13" s="18">
        <f t="shared" si="1"/>
        <v>15618.427639999998</v>
      </c>
      <c r="E13" s="18">
        <f>E14+E15</f>
        <v>859.448</v>
      </c>
      <c r="F13" s="18">
        <f>F14+F15</f>
        <v>2866.932</v>
      </c>
      <c r="G13" s="18">
        <f>G14+G15</f>
        <v>2866.932</v>
      </c>
      <c r="H13" s="18">
        <f>H14+H15</f>
        <v>2866.932</v>
      </c>
      <c r="I13" s="18">
        <v>3033.588</v>
      </c>
      <c r="J13" s="20">
        <f aca="true" t="shared" si="2" ref="J13:J23">I13*1.03</f>
        <v>3124.5956400000005</v>
      </c>
    </row>
    <row r="14" spans="1:10" s="2" customFormat="1" ht="14.25" customHeight="1">
      <c r="A14" s="21" t="s">
        <v>14</v>
      </c>
      <c r="B14" s="9" t="s">
        <v>23</v>
      </c>
      <c r="C14" s="72"/>
      <c r="D14" s="57">
        <f t="shared" si="1"/>
        <v>5688.114119999999</v>
      </c>
      <c r="E14" s="6">
        <v>787.448</v>
      </c>
      <c r="F14" s="6">
        <f>794.932+820</f>
        <v>1614.932</v>
      </c>
      <c r="G14" s="6">
        <v>794.932</v>
      </c>
      <c r="H14" s="6">
        <v>794.932</v>
      </c>
      <c r="I14" s="6">
        <v>835.404</v>
      </c>
      <c r="J14" s="22">
        <f t="shared" si="2"/>
        <v>860.46612</v>
      </c>
    </row>
    <row r="15" spans="1:10" s="2" customFormat="1" ht="30" customHeight="1" thickBot="1">
      <c r="A15" s="23" t="s">
        <v>15</v>
      </c>
      <c r="B15" s="24" t="s">
        <v>30</v>
      </c>
      <c r="C15" s="67"/>
      <c r="D15" s="25">
        <f t="shared" si="1"/>
        <v>9930.314999999999</v>
      </c>
      <c r="E15" s="26">
        <f>2072-1000-1000</f>
        <v>72</v>
      </c>
      <c r="F15" s="26">
        <f>2072-820</f>
        <v>1252</v>
      </c>
      <c r="G15" s="26">
        <v>2072</v>
      </c>
      <c r="H15" s="26">
        <v>2072</v>
      </c>
      <c r="I15" s="26">
        <v>2198.185</v>
      </c>
      <c r="J15" s="27">
        <v>2264.13</v>
      </c>
    </row>
    <row r="16" spans="1:10" s="2" customFormat="1" ht="27" customHeight="1" hidden="1">
      <c r="A16" s="30" t="s">
        <v>5</v>
      </c>
      <c r="B16" s="29" t="s">
        <v>6</v>
      </c>
      <c r="C16" s="66" t="s">
        <v>3</v>
      </c>
      <c r="D16" s="18">
        <f t="shared" si="1"/>
        <v>4127.52312</v>
      </c>
      <c r="E16" s="18">
        <f aca="true" t="shared" si="3" ref="E16:J16">E17</f>
        <v>663.497</v>
      </c>
      <c r="F16" s="18">
        <f t="shared" si="3"/>
        <v>678.367</v>
      </c>
      <c r="G16" s="18">
        <f t="shared" si="3"/>
        <v>678.367</v>
      </c>
      <c r="H16" s="18">
        <f t="shared" si="3"/>
        <v>678.367</v>
      </c>
      <c r="I16" s="18">
        <f t="shared" si="3"/>
        <v>703.904</v>
      </c>
      <c r="J16" s="20">
        <f t="shared" si="3"/>
        <v>725.02112</v>
      </c>
    </row>
    <row r="17" spans="1:10" s="2" customFormat="1" ht="18" customHeight="1" hidden="1" thickBot="1">
      <c r="A17" s="31" t="s">
        <v>48</v>
      </c>
      <c r="B17" s="32" t="s">
        <v>23</v>
      </c>
      <c r="C17" s="67"/>
      <c r="D17" s="25">
        <f t="shared" si="1"/>
        <v>4127.52312</v>
      </c>
      <c r="E17" s="33">
        <v>663.497</v>
      </c>
      <c r="F17" s="33">
        <v>678.367</v>
      </c>
      <c r="G17" s="33">
        <v>678.367</v>
      </c>
      <c r="H17" s="33">
        <v>678.367</v>
      </c>
      <c r="I17" s="26">
        <v>703.904</v>
      </c>
      <c r="J17" s="27">
        <f t="shared" si="2"/>
        <v>725.02112</v>
      </c>
    </row>
    <row r="18" spans="1:10" s="2" customFormat="1" ht="36.75" customHeight="1">
      <c r="A18" s="30" t="s">
        <v>11</v>
      </c>
      <c r="B18" s="29" t="s">
        <v>32</v>
      </c>
      <c r="C18" s="66" t="s">
        <v>3</v>
      </c>
      <c r="D18" s="18">
        <f t="shared" si="1"/>
        <v>19558.749219999998</v>
      </c>
      <c r="E18" s="18">
        <f aca="true" t="shared" si="4" ref="E18:J18">E19</f>
        <v>3802.096</v>
      </c>
      <c r="F18" s="18">
        <f t="shared" si="4"/>
        <v>3781.964</v>
      </c>
      <c r="G18" s="18">
        <f t="shared" si="4"/>
        <v>2709.864</v>
      </c>
      <c r="H18" s="18">
        <f t="shared" si="4"/>
        <v>2761.164</v>
      </c>
      <c r="I18" s="18">
        <f t="shared" si="4"/>
        <v>3203.774</v>
      </c>
      <c r="J18" s="20">
        <f t="shared" si="4"/>
        <v>3299.88722</v>
      </c>
    </row>
    <row r="19" spans="1:10" s="2" customFormat="1" ht="29.25" customHeight="1" thickBot="1">
      <c r="A19" s="31" t="s">
        <v>49</v>
      </c>
      <c r="B19" s="32" t="s">
        <v>32</v>
      </c>
      <c r="C19" s="67"/>
      <c r="D19" s="33">
        <f>E19+F19+G19+H19+I19+J19</f>
        <v>19558.749219999998</v>
      </c>
      <c r="E19" s="33">
        <f>2737.214+1157.375-280+187.507</f>
        <v>3802.096</v>
      </c>
      <c r="F19" s="33">
        <f>3711.964+70</f>
        <v>3781.964</v>
      </c>
      <c r="G19" s="33">
        <v>2709.864</v>
      </c>
      <c r="H19" s="33">
        <v>2761.164</v>
      </c>
      <c r="I19" s="26">
        <v>3203.774</v>
      </c>
      <c r="J19" s="27">
        <f t="shared" si="2"/>
        <v>3299.88722</v>
      </c>
    </row>
    <row r="20" spans="1:10" s="2" customFormat="1" ht="39.75" customHeight="1" hidden="1">
      <c r="A20" s="30" t="s">
        <v>7</v>
      </c>
      <c r="B20" s="29" t="s">
        <v>8</v>
      </c>
      <c r="C20" s="66" t="s">
        <v>3</v>
      </c>
      <c r="D20" s="18">
        <f t="shared" si="1"/>
        <v>9153.627</v>
      </c>
      <c r="E20" s="18">
        <f>E21</f>
        <v>1000</v>
      </c>
      <c r="F20" s="18">
        <f>F21</f>
        <v>2000</v>
      </c>
      <c r="G20" s="18">
        <f>G21</f>
        <v>2000</v>
      </c>
      <c r="H20" s="18">
        <f>H21</f>
        <v>2000</v>
      </c>
      <c r="I20" s="18">
        <f>I21</f>
        <v>1060.9</v>
      </c>
      <c r="J20" s="20">
        <f t="shared" si="2"/>
        <v>1092.727</v>
      </c>
    </row>
    <row r="21" spans="1:10" s="2" customFormat="1" ht="15.75" customHeight="1" hidden="1" thickBot="1">
      <c r="A21" s="34" t="s">
        <v>16</v>
      </c>
      <c r="B21" s="24" t="s">
        <v>25</v>
      </c>
      <c r="C21" s="67"/>
      <c r="D21" s="25">
        <f t="shared" si="1"/>
        <v>9153.627</v>
      </c>
      <c r="E21" s="26">
        <v>1000</v>
      </c>
      <c r="F21" s="26">
        <v>2000</v>
      </c>
      <c r="G21" s="26">
        <v>2000</v>
      </c>
      <c r="H21" s="26">
        <v>2000</v>
      </c>
      <c r="I21" s="26">
        <v>1060.9</v>
      </c>
      <c r="J21" s="27">
        <f t="shared" si="2"/>
        <v>1092.727</v>
      </c>
    </row>
    <row r="22" spans="1:10" s="2" customFormat="1" ht="39" customHeight="1" hidden="1">
      <c r="A22" s="30" t="s">
        <v>9</v>
      </c>
      <c r="B22" s="29" t="s">
        <v>10</v>
      </c>
      <c r="C22" s="66" t="s">
        <v>3</v>
      </c>
      <c r="D22" s="18">
        <f t="shared" si="1"/>
        <v>27199.5961</v>
      </c>
      <c r="E22" s="18">
        <f>E23</f>
        <v>4721</v>
      </c>
      <c r="F22" s="18">
        <f>F23</f>
        <v>4406</v>
      </c>
      <c r="G22" s="18">
        <f>G23</f>
        <v>4406</v>
      </c>
      <c r="H22" s="18">
        <f>H23</f>
        <v>4406</v>
      </c>
      <c r="I22" s="18">
        <f>I23</f>
        <v>4561.87</v>
      </c>
      <c r="J22" s="20">
        <f t="shared" si="2"/>
        <v>4698.7261</v>
      </c>
    </row>
    <row r="23" spans="1:10" s="2" customFormat="1" ht="27" customHeight="1" hidden="1" thickBot="1">
      <c r="A23" s="34" t="s">
        <v>26</v>
      </c>
      <c r="B23" s="24" t="s">
        <v>27</v>
      </c>
      <c r="C23" s="67"/>
      <c r="D23" s="25">
        <f t="shared" si="1"/>
        <v>27199.5961</v>
      </c>
      <c r="E23" s="26">
        <f>4300+421</f>
        <v>4721</v>
      </c>
      <c r="F23" s="26">
        <v>4406</v>
      </c>
      <c r="G23" s="26">
        <v>4406</v>
      </c>
      <c r="H23" s="26">
        <v>4406</v>
      </c>
      <c r="I23" s="26">
        <v>4561.87</v>
      </c>
      <c r="J23" s="27">
        <f t="shared" si="2"/>
        <v>4698.7261</v>
      </c>
    </row>
    <row r="24" spans="1:10" s="2" customFormat="1" ht="60" customHeight="1">
      <c r="A24" s="16" t="s">
        <v>13</v>
      </c>
      <c r="B24" s="17" t="s">
        <v>28</v>
      </c>
      <c r="C24" s="60"/>
      <c r="D24" s="18">
        <f>E24+F24+G24+H24+I24+J24</f>
        <v>3945.2432499999995</v>
      </c>
      <c r="E24" s="18">
        <f>E25+E26</f>
        <v>1677.653</v>
      </c>
      <c r="F24" s="18">
        <f>F25+F26</f>
        <v>1610.733</v>
      </c>
      <c r="G24" s="18">
        <v>0</v>
      </c>
      <c r="H24" s="18">
        <v>0</v>
      </c>
      <c r="I24" s="18">
        <f>I25</f>
        <v>323.575</v>
      </c>
      <c r="J24" s="20">
        <f>J25</f>
        <v>333.28225</v>
      </c>
    </row>
    <row r="25" spans="1:10" s="2" customFormat="1" ht="27.75" customHeight="1">
      <c r="A25" s="70" t="s">
        <v>35</v>
      </c>
      <c r="B25" s="68" t="s">
        <v>28</v>
      </c>
      <c r="C25" s="61" t="s">
        <v>3</v>
      </c>
      <c r="D25" s="7">
        <f aca="true" t="shared" si="5" ref="D25:D33">E25+F25+G25+H25+I25+J25</f>
        <v>1945.24325</v>
      </c>
      <c r="E25" s="7">
        <f>305+280+92.653</f>
        <v>677.653</v>
      </c>
      <c r="F25" s="7">
        <f>500+110.733</f>
        <v>610.733</v>
      </c>
      <c r="G25" s="6">
        <v>0</v>
      </c>
      <c r="H25" s="6">
        <v>0</v>
      </c>
      <c r="I25" s="6">
        <v>323.575</v>
      </c>
      <c r="J25" s="22">
        <f>I25*1.03</f>
        <v>333.28225</v>
      </c>
    </row>
    <row r="26" spans="1:10" s="2" customFormat="1" ht="34.5" customHeight="1" thickBot="1">
      <c r="A26" s="71"/>
      <c r="B26" s="69"/>
      <c r="C26" s="62" t="s">
        <v>39</v>
      </c>
      <c r="D26" s="33">
        <f>E26+F26+G26+H26+I26+J26</f>
        <v>2000</v>
      </c>
      <c r="E26" s="33">
        <v>1000</v>
      </c>
      <c r="F26" s="33">
        <v>1000</v>
      </c>
      <c r="G26" s="26"/>
      <c r="H26" s="26"/>
      <c r="I26" s="26"/>
      <c r="J26" s="27"/>
    </row>
    <row r="27" spans="1:10" s="2" customFormat="1" ht="40.5" customHeight="1" hidden="1">
      <c r="A27" s="28" t="s">
        <v>17</v>
      </c>
      <c r="B27" s="29" t="s">
        <v>33</v>
      </c>
      <c r="C27" s="66" t="s">
        <v>3</v>
      </c>
      <c r="D27" s="18">
        <f t="shared" si="5"/>
        <v>1015.3627</v>
      </c>
      <c r="E27" s="18">
        <f aca="true" t="shared" si="6" ref="E27:J27">E28</f>
        <v>200</v>
      </c>
      <c r="F27" s="18">
        <f t="shared" si="6"/>
        <v>200</v>
      </c>
      <c r="G27" s="18">
        <f t="shared" si="6"/>
        <v>200</v>
      </c>
      <c r="H27" s="18">
        <f t="shared" si="6"/>
        <v>200</v>
      </c>
      <c r="I27" s="18">
        <f t="shared" si="6"/>
        <v>106.09</v>
      </c>
      <c r="J27" s="20">
        <f t="shared" si="6"/>
        <v>109.2727</v>
      </c>
    </row>
    <row r="28" spans="1:10" s="2" customFormat="1" ht="27.75" customHeight="1" hidden="1" thickBot="1">
      <c r="A28" s="23" t="s">
        <v>36</v>
      </c>
      <c r="B28" s="24" t="s">
        <v>34</v>
      </c>
      <c r="C28" s="67"/>
      <c r="D28" s="25">
        <f t="shared" si="5"/>
        <v>1015.3627</v>
      </c>
      <c r="E28" s="33">
        <f>100+100</f>
        <v>200</v>
      </c>
      <c r="F28" s="33">
        <v>200</v>
      </c>
      <c r="G28" s="33">
        <v>200</v>
      </c>
      <c r="H28" s="26">
        <v>200</v>
      </c>
      <c r="I28" s="26">
        <v>106.09</v>
      </c>
      <c r="J28" s="27">
        <f>I28*1.03</f>
        <v>109.2727</v>
      </c>
    </row>
    <row r="29" spans="1:10" s="2" customFormat="1" ht="54" customHeight="1" thickBot="1">
      <c r="A29" s="35" t="s">
        <v>18</v>
      </c>
      <c r="B29" s="36" t="s">
        <v>38</v>
      </c>
      <c r="C29" s="63" t="s">
        <v>39</v>
      </c>
      <c r="D29" s="38">
        <f t="shared" si="5"/>
        <v>1712.813</v>
      </c>
      <c r="E29" s="38">
        <f>687.456+103.541</f>
        <v>790.9970000000001</v>
      </c>
      <c r="F29" s="38">
        <v>921.816</v>
      </c>
      <c r="G29" s="38">
        <v>0</v>
      </c>
      <c r="H29" s="39">
        <v>0</v>
      </c>
      <c r="I29" s="39"/>
      <c r="J29" s="40"/>
    </row>
    <row r="30" spans="1:10" s="2" customFormat="1" ht="54.75" customHeight="1" hidden="1" thickBot="1">
      <c r="A30" s="28" t="s">
        <v>40</v>
      </c>
      <c r="B30" s="29" t="s">
        <v>41</v>
      </c>
      <c r="C30" s="55" t="s">
        <v>3</v>
      </c>
      <c r="D30" s="18">
        <f t="shared" si="5"/>
        <v>10720.324</v>
      </c>
      <c r="E30" s="18">
        <f aca="true" t="shared" si="7" ref="E30:J30">E31</f>
        <v>1720.324</v>
      </c>
      <c r="F30" s="18">
        <f t="shared" si="7"/>
        <v>3000</v>
      </c>
      <c r="G30" s="18">
        <f t="shared" si="7"/>
        <v>3000</v>
      </c>
      <c r="H30" s="18">
        <f t="shared" si="7"/>
        <v>3000</v>
      </c>
      <c r="I30" s="18">
        <f t="shared" si="7"/>
        <v>0</v>
      </c>
      <c r="J30" s="20">
        <f t="shared" si="7"/>
        <v>0</v>
      </c>
    </row>
    <row r="31" spans="1:10" s="2" customFormat="1" ht="81" customHeight="1" hidden="1" thickBot="1">
      <c r="A31" s="23" t="s">
        <v>42</v>
      </c>
      <c r="B31" s="24" t="s">
        <v>43</v>
      </c>
      <c r="C31" s="41" t="s">
        <v>3</v>
      </c>
      <c r="D31" s="33">
        <f t="shared" si="5"/>
        <v>10720.324</v>
      </c>
      <c r="E31" s="33">
        <f>3000-1279.676</f>
        <v>1720.324</v>
      </c>
      <c r="F31" s="33">
        <v>3000</v>
      </c>
      <c r="G31" s="33">
        <v>3000</v>
      </c>
      <c r="H31" s="26">
        <v>3000</v>
      </c>
      <c r="I31" s="26"/>
      <c r="J31" s="27"/>
    </row>
    <row r="32" spans="1:10" s="2" customFormat="1" ht="96" customHeight="1" hidden="1" thickBot="1">
      <c r="A32" s="35" t="s">
        <v>44</v>
      </c>
      <c r="B32" s="36" t="s">
        <v>45</v>
      </c>
      <c r="C32" s="37" t="s">
        <v>3</v>
      </c>
      <c r="D32" s="38">
        <f t="shared" si="5"/>
        <v>408.2</v>
      </c>
      <c r="E32" s="38">
        <v>408.2</v>
      </c>
      <c r="F32" s="38">
        <v>0</v>
      </c>
      <c r="G32" s="38">
        <v>0</v>
      </c>
      <c r="H32" s="39">
        <v>0</v>
      </c>
      <c r="I32" s="39"/>
      <c r="J32" s="40"/>
    </row>
    <row r="33" spans="1:10" s="2" customFormat="1" ht="53.25" customHeight="1" hidden="1" thickBot="1">
      <c r="A33" s="35" t="s">
        <v>46</v>
      </c>
      <c r="B33" s="36" t="s">
        <v>47</v>
      </c>
      <c r="C33" s="37" t="s">
        <v>39</v>
      </c>
      <c r="D33" s="38">
        <f t="shared" si="5"/>
        <v>924.85</v>
      </c>
      <c r="E33" s="42">
        <v>924.85</v>
      </c>
      <c r="F33" s="38">
        <v>0</v>
      </c>
      <c r="G33" s="38">
        <v>0</v>
      </c>
      <c r="H33" s="39">
        <v>0</v>
      </c>
      <c r="I33" s="39"/>
      <c r="J33" s="40"/>
    </row>
    <row r="34" spans="1:12" s="2" customFormat="1" ht="12.75" customHeight="1">
      <c r="A34" s="44"/>
      <c r="B34" s="45" t="s">
        <v>37</v>
      </c>
      <c r="C34" s="46"/>
      <c r="D34" s="18">
        <f>D35+D36</f>
        <v>258627.66503</v>
      </c>
      <c r="E34" s="18">
        <f aca="true" t="shared" si="8" ref="E34:J34">E35+E36</f>
        <v>43243.77</v>
      </c>
      <c r="F34" s="18">
        <f t="shared" si="8"/>
        <v>46515.296</v>
      </c>
      <c r="G34" s="18">
        <f t="shared" si="8"/>
        <v>42710.647</v>
      </c>
      <c r="H34" s="18">
        <f t="shared" si="8"/>
        <v>42761.947</v>
      </c>
      <c r="I34" s="18">
        <f t="shared" si="8"/>
        <v>41081.776</v>
      </c>
      <c r="J34" s="20">
        <f t="shared" si="8"/>
        <v>42314.22902999999</v>
      </c>
      <c r="K34" s="43"/>
      <c r="L34" s="12"/>
    </row>
    <row r="35" spans="1:11" s="2" customFormat="1" ht="16.5" customHeight="1">
      <c r="A35" s="47"/>
      <c r="B35" s="11" t="s">
        <v>3</v>
      </c>
      <c r="C35" s="8"/>
      <c r="D35" s="7">
        <f>D10+D13+D16+D18+D20+D22+D25+D27+D30+D32</f>
        <v>253990.00203</v>
      </c>
      <c r="E35" s="7">
        <f>E10+E13+E16+E18+E20+E22+E25+E27+E31+E32</f>
        <v>40527.922999999995</v>
      </c>
      <c r="F35" s="7">
        <f>F10+F13+F16+F18+F20+F22+F25+F27+F30</f>
        <v>44593.48</v>
      </c>
      <c r="G35" s="7">
        <f>G10+G13+G16+G18+G20+G22+G24+G27+G30</f>
        <v>42710.647</v>
      </c>
      <c r="H35" s="7">
        <f>H10+H13+H16+H18+H20+H22+H24+H27+H30</f>
        <v>42761.947</v>
      </c>
      <c r="I35" s="7">
        <f>I10+I13+I16+I18+I20+I22+I24+I27</f>
        <v>41081.776</v>
      </c>
      <c r="J35" s="48">
        <f>J10+J13+J16+J18+J20+J22+J24+J27</f>
        <v>42314.22902999999</v>
      </c>
      <c r="K35" s="3"/>
    </row>
    <row r="36" spans="1:10" s="2" customFormat="1" ht="12.75" customHeight="1" thickBot="1">
      <c r="A36" s="49"/>
      <c r="B36" s="50" t="s">
        <v>39</v>
      </c>
      <c r="C36" s="51"/>
      <c r="D36" s="52">
        <f>D26+D29+D33</f>
        <v>4637.6630000000005</v>
      </c>
      <c r="E36" s="52">
        <f>E26+E29+E33</f>
        <v>2715.847</v>
      </c>
      <c r="F36" s="52">
        <f>F26+F29+F33</f>
        <v>1921.816</v>
      </c>
      <c r="G36" s="53"/>
      <c r="H36" s="53"/>
      <c r="I36" s="53"/>
      <c r="J36" s="54"/>
    </row>
    <row r="37" spans="1:12" ht="12.75">
      <c r="A37" s="2"/>
      <c r="B37" s="2"/>
      <c r="C37" s="13"/>
      <c r="D37" s="2"/>
      <c r="E37" s="2"/>
      <c r="F37" s="3"/>
      <c r="G37" s="3"/>
      <c r="H37" s="3"/>
      <c r="I37" s="3"/>
      <c r="J37" s="2"/>
      <c r="K37" s="2"/>
      <c r="L37" s="2"/>
    </row>
    <row r="38" spans="1:12" ht="12.75">
      <c r="A38" s="2"/>
      <c r="B38" s="2"/>
      <c r="C38" s="13"/>
      <c r="D38" s="13"/>
      <c r="E38" s="2"/>
      <c r="F38" s="2"/>
      <c r="G38" s="2"/>
      <c r="H38" s="2"/>
      <c r="I38" s="2"/>
      <c r="J38" s="2"/>
      <c r="K38" s="2"/>
      <c r="L38" s="2"/>
    </row>
    <row r="39" spans="3:9" ht="12.75">
      <c r="C39" s="10"/>
      <c r="E39" s="2"/>
      <c r="F39" s="2"/>
      <c r="G39" s="2"/>
      <c r="H39" s="2"/>
      <c r="I39" s="2"/>
    </row>
    <row r="40" spans="5:9" ht="12.75">
      <c r="E40" s="2"/>
      <c r="F40" s="2"/>
      <c r="G40" s="2"/>
      <c r="H40" s="2"/>
      <c r="I40" s="2"/>
    </row>
    <row r="41" ht="12.75">
      <c r="A41" s="5"/>
    </row>
  </sheetData>
  <sheetProtection/>
  <mergeCells count="10">
    <mergeCell ref="C27:C28"/>
    <mergeCell ref="B25:B26"/>
    <mergeCell ref="A25:A26"/>
    <mergeCell ref="C13:C15"/>
    <mergeCell ref="C16:C17"/>
    <mergeCell ref="A5:J5"/>
    <mergeCell ref="C10:C12"/>
    <mergeCell ref="C18:C19"/>
    <mergeCell ref="C20:C21"/>
    <mergeCell ref="C22:C23"/>
  </mergeCells>
  <printOptions/>
  <pageMargins left="0.7874015748031497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Ирина</cp:lastModifiedBy>
  <cp:lastPrinted>2021-08-05T13:33:49Z</cp:lastPrinted>
  <dcterms:created xsi:type="dcterms:W3CDTF">2016-11-18T10:02:45Z</dcterms:created>
  <dcterms:modified xsi:type="dcterms:W3CDTF">2021-08-12T06:03:14Z</dcterms:modified>
  <cp:category/>
  <cp:version/>
  <cp:contentType/>
  <cp:contentStatus/>
</cp:coreProperties>
</file>