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<sst xmlns="http://schemas.openxmlformats.org/spreadsheetml/2006/main" count="289" uniqueCount="173">
  <si>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</si>
  <si>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</si>
  <si>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</si>
  <si>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</si>
  <si>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</si>
  <si>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</si>
  <si>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</si>
  <si>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</si>
  <si>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</si>
  <si>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</si>
  <si>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</si>
  <si>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</si>
  <si>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</si>
  <si>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</si>
  <si>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</si>
  <si>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</si>
  <si>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</si>
  <si>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</si>
  <si>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</si>
  <si>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</si>
  <si>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</si>
  <si>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</si>
  <si>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</si>
  <si>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</si>
  <si>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</si>
  <si>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</si>
  <si>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</si>
  <si>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</si>
  <si>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</si>
  <si>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</si>
  <si>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</si>
  <si>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</si>
  <si>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</si>
  <si>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</si>
  <si>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</si>
  <si>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</si>
  <si>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</si>
  <si>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</si>
  <si>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</si>
  <si>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</si>
  <si>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</si>
  <si>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</si>
  <si>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</si>
  <si>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</si>
  <si>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</si>
  <si>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</si>
  <si>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</si>
  <si>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</si>
  <si>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</si>
  <si>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</si>
  <si>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</si>
  <si>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</si>
  <si>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</si>
  <si>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</si>
  <si>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</si>
  <si>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</si>
  <si>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</si>
  <si>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</si>
  <si>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</si>
  <si>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</si>
  <si>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</si>
  <si>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</si>
  <si>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</si>
  <si>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</si>
  <si>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</si>
  <si>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</si>
  <si>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</si>
  <si>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</si>
  <si>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</si>
  <si>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</si>
  <si>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</si>
  <si>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</si>
  <si>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</si>
  <si>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</si>
  <si>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</si>
  <si>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</si>
  <si>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</si>
  <si>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</si>
  <si>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</si>
  <si>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</si>
  <si>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</si>
  <si>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</si>
  <si>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</si>
  <si>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</si>
  <si>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</si>
  <si>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</si>
  <si>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</si>
  <si>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</si>
  <si>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</si>
  <si>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</si>
  <si>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</si>
  <si>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</si>
  <si>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</si>
  <si>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</si>
  <si>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</si>
  <si>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</si>
  <si>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</si>
  <si>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</si>
  <si>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</si>
  <si>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</si>
  <si>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</si>
  <si>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</si>
  <si>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</si>
  <si>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</si>
  <si>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</si>
  <si>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</si>
  <si>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</si>
  <si>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</si>
  <si>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</si>
  <si>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</si>
  <si>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</si>
  <si>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</si>
  <si>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</si>
  <si>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</si>
  <si>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</si>
  <si>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</si>
  <si>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</si>
  <si>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</si>
  <si>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</si>
  <si>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</si>
  <si>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</si>
  <si>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</si>
  <si>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</si>
  <si>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</si>
  <si>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</si>
  <si>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</si>
  <si>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</si>
  <si>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</si>
  <si>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</si>
  <si>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</si>
  <si>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</si>
  <si>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</si>
  <si>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</si>
  <si>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</si>
  <si>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</si>
  <si>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</si>
  <si>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</si>
  <si>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</si>
  <si>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</si>
  <si>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</si>
  <si>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</si>
  <si>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</si>
  <si>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</si>
  <si>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</si>
  <si>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</si>
  <si>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</si>
  <si>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</si>
  <si>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</si>
  <si>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</si>
  <si>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</si>
  <si>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</si>
  <si>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</si>
  <si>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</si>
  <si>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</si>
  <si>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</si>
  <si>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</si>
  <si>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</si>
  <si>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</si>
  <si>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</si>
  <si>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</si>
  <si>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</si>
  <si>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</si>
  <si>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</si>
  <si>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</si>
  <si>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</si>
  <si>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</si>
  <si>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</si>
  <si>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</si>
  <si>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</si>
  <si>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</si>
  <si>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</si>
  <si>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 xml:space="preserve"> </t>
  </si>
  <si>
    <t>от    15.02.2021г.                  №151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</si>
</sst>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7" fontId="4" fillId="0" borderId="16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top"/>
    </xf>
    <xf numFmtId="178" fontId="0" fillId="0" borderId="10" xfId="0" applyNumberFormat="1" applyFill="1" applyBorder="1" applyAlignment="1">
      <alignment horizontal="center" vertical="top"/>
    </xf>
    <xf numFmtId="178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8" fontId="0" fillId="0" borderId="10" xfId="0" applyNumberForma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12" xfId="0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79" t="s">
        <v>36</v>
      </c>
      <c r="D2" s="79"/>
      <c r="E2" s="79"/>
      <c r="F2" s="79"/>
      <c r="G2" s="79"/>
      <c r="H2" s="79"/>
      <c r="I2" s="79"/>
      <c r="J2" s="79"/>
      <c r="K2" s="79"/>
      <c r="L2" s="8"/>
      <c r="M2" s="8"/>
      <c r="N2" s="8"/>
    </row>
    <row r="3" spans="3:14" ht="18.75">
      <c r="C3" s="38"/>
      <c r="D3" s="79" t="s">
        <v>37</v>
      </c>
      <c r="E3" s="79"/>
      <c r="F3" s="79"/>
      <c r="G3" s="79"/>
      <c r="H3" s="79"/>
      <c r="I3" s="79"/>
      <c r="J3" s="79"/>
      <c r="K3" s="79"/>
      <c r="L3" s="8"/>
      <c r="M3" s="8"/>
      <c r="N3" s="8"/>
    </row>
    <row r="4" spans="3:14" ht="39" customHeight="1">
      <c r="C4" s="80" t="s">
        <v>38</v>
      </c>
      <c r="D4" s="80"/>
      <c r="E4" s="80"/>
      <c r="F4" s="80"/>
      <c r="G4" s="80"/>
      <c r="H4" s="80"/>
      <c r="I4" s="80"/>
      <c r="J4" s="80"/>
      <c r="K4" s="80"/>
      <c r="L4" s="11"/>
      <c r="M4" s="11"/>
      <c r="N4" s="11"/>
    </row>
    <row r="5" spans="3:14" ht="21.75" customHeight="1">
      <c r="C5" s="81" t="s">
        <v>0</v>
      </c>
      <c r="D5" s="88" t="s">
        <v>39</v>
      </c>
      <c r="E5" s="88" t="s">
        <v>40</v>
      </c>
      <c r="F5" s="88" t="s">
        <v>41</v>
      </c>
      <c r="G5" s="88" t="s">
        <v>42</v>
      </c>
      <c r="H5" s="95" t="s">
        <v>43</v>
      </c>
      <c r="I5" s="96"/>
      <c r="J5" s="96"/>
      <c r="K5" s="96"/>
      <c r="L5" s="11"/>
      <c r="M5" s="11"/>
      <c r="N5" s="11"/>
    </row>
    <row r="6" spans="3:14" ht="26.25" customHeight="1">
      <c r="C6" s="81"/>
      <c r="D6" s="88"/>
      <c r="E6" s="88"/>
      <c r="F6" s="88"/>
      <c r="G6" s="88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92" t="s">
        <v>124</v>
      </c>
      <c r="E7" s="93"/>
      <c r="F7" s="93"/>
      <c r="G7" s="93"/>
      <c r="H7" s="93"/>
      <c r="I7" s="93"/>
      <c r="J7" s="93"/>
      <c r="K7" s="94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89" t="s">
        <v>76</v>
      </c>
      <c r="E17" s="90"/>
      <c r="F17" s="90"/>
      <c r="G17" s="90"/>
      <c r="H17" s="90"/>
      <c r="I17" s="90"/>
      <c r="J17" s="90"/>
      <c r="K17" s="91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85" t="s">
        <v>88</v>
      </c>
      <c r="E20" s="86"/>
      <c r="F20" s="86"/>
      <c r="G20" s="86"/>
      <c r="H20" s="86"/>
      <c r="I20" s="86"/>
      <c r="J20" s="86"/>
      <c r="K20" s="87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82" t="s">
        <v>94</v>
      </c>
      <c r="E26" s="83"/>
      <c r="F26" s="83"/>
      <c r="G26" s="83"/>
      <c r="H26" s="83"/>
      <c r="I26" s="83"/>
      <c r="J26" s="83"/>
      <c r="K26" s="84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97" t="s">
        <v>34</v>
      </c>
      <c r="C7" s="97"/>
      <c r="D7" s="97"/>
      <c r="E7" s="97"/>
      <c r="F7" s="97"/>
    </row>
    <row r="8" ht="15.75">
      <c r="B8" s="7"/>
    </row>
    <row r="9" spans="2:6" ht="32.25" customHeight="1">
      <c r="B9" s="98" t="s">
        <v>14</v>
      </c>
      <c r="C9" s="98"/>
      <c r="D9" s="98"/>
      <c r="E9" s="98"/>
      <c r="F9" s="98"/>
    </row>
    <row r="10" spans="2:7" ht="30.75" customHeight="1">
      <c r="B10" s="100" t="s">
        <v>138</v>
      </c>
      <c r="C10" s="100"/>
      <c r="D10" s="100"/>
      <c r="E10" s="100"/>
      <c r="F10" s="100"/>
      <c r="G10" s="100"/>
    </row>
    <row r="11" spans="1:7" ht="31.5" customHeight="1">
      <c r="A11" s="99" t="s">
        <v>0</v>
      </c>
      <c r="B11" s="99" t="s">
        <v>11</v>
      </c>
      <c r="C11" s="99" t="s">
        <v>12</v>
      </c>
      <c r="D11" s="102" t="s">
        <v>13</v>
      </c>
      <c r="E11" s="102"/>
      <c r="F11" s="102"/>
      <c r="G11" s="102"/>
    </row>
    <row r="12" spans="1:8" ht="12.75">
      <c r="A12" s="99"/>
      <c r="B12" s="99"/>
      <c r="C12" s="9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01"/>
      <c r="C35" s="101"/>
      <c r="D35" s="101"/>
      <c r="E35" s="101"/>
      <c r="F35" s="101"/>
      <c r="G35" s="10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7.875" style="0" customWidth="1"/>
    <col min="4" max="4" width="12.25390625" style="0" customWidth="1"/>
    <col min="5" max="5" width="12.125" style="0" customWidth="1"/>
    <col min="6" max="6" width="11.00390625" style="0" customWidth="1"/>
    <col min="7" max="8" width="11.125" style="0" customWidth="1"/>
    <col min="9" max="9" width="10.25390625" style="0" customWidth="1"/>
    <col min="10" max="10" width="11.125" style="0" customWidth="1"/>
  </cols>
  <sheetData>
    <row r="1" spans="7:11" ht="12.75">
      <c r="G1" s="110" t="s">
        <v>139</v>
      </c>
      <c r="H1" s="110"/>
      <c r="I1" s="110"/>
      <c r="J1" s="110"/>
      <c r="K1" s="110"/>
    </row>
    <row r="2" spans="6:11" ht="12.75">
      <c r="F2" s="110" t="s">
        <v>141</v>
      </c>
      <c r="G2" s="110"/>
      <c r="H2" s="110"/>
      <c r="I2" s="110"/>
      <c r="J2" s="110"/>
      <c r="K2" s="110"/>
    </row>
    <row r="3" spans="6:11" ht="12.75">
      <c r="F3" s="110" t="s">
        <v>140</v>
      </c>
      <c r="G3" s="110"/>
      <c r="H3" s="110"/>
      <c r="I3" s="110"/>
      <c r="J3" s="110"/>
      <c r="K3" s="110"/>
    </row>
    <row r="4" spans="1:11" ht="12.75">
      <c r="A4" s="44"/>
      <c r="B4" s="44"/>
      <c r="C4" s="44"/>
      <c r="D4" s="44"/>
      <c r="E4" s="44"/>
      <c r="F4" s="111" t="s">
        <v>172</v>
      </c>
      <c r="G4" s="112"/>
      <c r="H4" s="112"/>
      <c r="I4" s="112"/>
      <c r="J4" s="112"/>
      <c r="K4" s="112"/>
    </row>
    <row r="5" spans="1:10" ht="12.75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41.25" customHeight="1">
      <c r="A8" s="9" t="s">
        <v>0</v>
      </c>
      <c r="B8" s="48" t="s">
        <v>1</v>
      </c>
      <c r="C8" s="48" t="s">
        <v>2</v>
      </c>
      <c r="D8" s="48" t="s">
        <v>150</v>
      </c>
      <c r="E8" s="49">
        <v>2020</v>
      </c>
      <c r="F8" s="49">
        <v>2021</v>
      </c>
      <c r="G8" s="49">
        <v>2022</v>
      </c>
      <c r="H8" s="49">
        <v>2023</v>
      </c>
      <c r="I8" s="49">
        <v>2024</v>
      </c>
      <c r="J8" s="49">
        <v>2025</v>
      </c>
      <c r="K8" s="45"/>
    </row>
    <row r="9" spans="1:12" ht="26.25" customHeight="1">
      <c r="A9" s="66">
        <v>1</v>
      </c>
      <c r="B9" s="69" t="s">
        <v>142</v>
      </c>
      <c r="C9" s="103" t="s">
        <v>3</v>
      </c>
      <c r="D9" s="53">
        <f>E9+F9+G9+H9+I9+J9</f>
        <v>164042.949</v>
      </c>
      <c r="E9" s="53">
        <f aca="true" t="shared" si="0" ref="E9:J9">E10+E11</f>
        <v>26475.705</v>
      </c>
      <c r="F9" s="53">
        <f t="shared" si="0"/>
        <v>26849.484</v>
      </c>
      <c r="G9" s="55">
        <f t="shared" si="0"/>
        <v>26849.484</v>
      </c>
      <c r="H9" s="55">
        <f t="shared" si="0"/>
        <v>26849.484</v>
      </c>
      <c r="I9" s="53">
        <f t="shared" si="0"/>
        <v>28088.075</v>
      </c>
      <c r="J9" s="53">
        <f t="shared" si="0"/>
        <v>28930.716999999997</v>
      </c>
      <c r="K9" s="45"/>
      <c r="L9" s="45"/>
    </row>
    <row r="10" spans="1:12" ht="18.75" customHeight="1">
      <c r="A10" s="56" t="s">
        <v>143</v>
      </c>
      <c r="B10" s="50" t="s">
        <v>144</v>
      </c>
      <c r="C10" s="109"/>
      <c r="D10" s="53">
        <f aca="true" t="shared" si="1" ref="D10:D22">E10+F10+G10+H10+I10+J10</f>
        <v>157890.37</v>
      </c>
      <c r="E10" s="54">
        <f>25665.861-230.912</f>
        <v>25434.949</v>
      </c>
      <c r="F10" s="54">
        <v>25726.91</v>
      </c>
      <c r="G10" s="54">
        <v>25726.91</v>
      </c>
      <c r="H10" s="54">
        <v>25726.91</v>
      </c>
      <c r="I10" s="54">
        <v>27228.912</v>
      </c>
      <c r="J10" s="54">
        <v>28045.779</v>
      </c>
      <c r="K10" s="45"/>
      <c r="L10" s="45"/>
    </row>
    <row r="11" spans="1:12" ht="40.5" customHeight="1">
      <c r="A11" s="56" t="s">
        <v>152</v>
      </c>
      <c r="B11" s="61" t="s">
        <v>145</v>
      </c>
      <c r="C11" s="104"/>
      <c r="D11" s="53">
        <f t="shared" si="1"/>
        <v>6152.579</v>
      </c>
      <c r="E11" s="54">
        <f>809.844+230.912</f>
        <v>1040.756</v>
      </c>
      <c r="F11" s="54">
        <v>1122.574</v>
      </c>
      <c r="G11" s="54">
        <v>1122.574</v>
      </c>
      <c r="H11" s="54">
        <v>1122.574</v>
      </c>
      <c r="I11" s="54">
        <v>859.163</v>
      </c>
      <c r="J11" s="54">
        <v>884.938</v>
      </c>
      <c r="K11" s="45"/>
      <c r="L11" s="45"/>
    </row>
    <row r="12" spans="1:12" ht="24.75" customHeight="1">
      <c r="A12" s="70" t="s">
        <v>19</v>
      </c>
      <c r="B12" s="71" t="s">
        <v>4</v>
      </c>
      <c r="C12" s="103" t="s">
        <v>3</v>
      </c>
      <c r="D12" s="53">
        <f t="shared" si="1"/>
        <v>15618.427639999998</v>
      </c>
      <c r="E12" s="53">
        <f>E13+E14</f>
        <v>859.448</v>
      </c>
      <c r="F12" s="53">
        <f>F13+F14</f>
        <v>2866.932</v>
      </c>
      <c r="G12" s="53">
        <f>G13+G14</f>
        <v>2866.932</v>
      </c>
      <c r="H12" s="53">
        <f>H13+H14</f>
        <v>2866.932</v>
      </c>
      <c r="I12" s="53">
        <v>3033.588</v>
      </c>
      <c r="J12" s="53">
        <f aca="true" t="shared" si="2" ref="J12:J22">I12*1.03</f>
        <v>3124.5956400000005</v>
      </c>
      <c r="K12" s="45"/>
      <c r="L12" s="45"/>
    </row>
    <row r="13" spans="1:12" ht="14.25" customHeight="1">
      <c r="A13" s="56" t="s">
        <v>77</v>
      </c>
      <c r="B13" s="61" t="s">
        <v>144</v>
      </c>
      <c r="C13" s="109"/>
      <c r="D13" s="53">
        <f t="shared" si="1"/>
        <v>4868.11412</v>
      </c>
      <c r="E13" s="54">
        <v>787.448</v>
      </c>
      <c r="F13" s="54">
        <v>794.932</v>
      </c>
      <c r="G13" s="54">
        <v>794.932</v>
      </c>
      <c r="H13" s="54">
        <v>794.932</v>
      </c>
      <c r="I13" s="54">
        <v>835.404</v>
      </c>
      <c r="J13" s="54">
        <f t="shared" si="2"/>
        <v>860.46612</v>
      </c>
      <c r="K13" s="45"/>
      <c r="L13" s="45"/>
    </row>
    <row r="14" spans="1:12" ht="30" customHeight="1">
      <c r="A14" s="56" t="s">
        <v>80</v>
      </c>
      <c r="B14" s="61" t="s">
        <v>151</v>
      </c>
      <c r="C14" s="104"/>
      <c r="D14" s="53">
        <f t="shared" si="1"/>
        <v>10750.314999999999</v>
      </c>
      <c r="E14" s="54">
        <f>2072-1000-1000</f>
        <v>72</v>
      </c>
      <c r="F14" s="54">
        <v>2072</v>
      </c>
      <c r="G14" s="54">
        <v>2072</v>
      </c>
      <c r="H14" s="54">
        <v>2072</v>
      </c>
      <c r="I14" s="54">
        <v>2198.185</v>
      </c>
      <c r="J14" s="54">
        <v>2264.13</v>
      </c>
      <c r="K14" s="45"/>
      <c r="L14" s="45"/>
    </row>
    <row r="15" spans="1:12" ht="27" customHeight="1">
      <c r="A15" s="58" t="s">
        <v>5</v>
      </c>
      <c r="B15" s="71" t="s">
        <v>6</v>
      </c>
      <c r="C15" s="103" t="s">
        <v>3</v>
      </c>
      <c r="D15" s="53">
        <f t="shared" si="1"/>
        <v>4127.52312</v>
      </c>
      <c r="E15" s="53">
        <f aca="true" t="shared" si="3" ref="E15:J15">E16</f>
        <v>663.497</v>
      </c>
      <c r="F15" s="53">
        <f t="shared" si="3"/>
        <v>678.367</v>
      </c>
      <c r="G15" s="53">
        <f t="shared" si="3"/>
        <v>678.367</v>
      </c>
      <c r="H15" s="53">
        <f t="shared" si="3"/>
        <v>678.367</v>
      </c>
      <c r="I15" s="53">
        <f t="shared" si="3"/>
        <v>703.904</v>
      </c>
      <c r="J15" s="53">
        <f t="shared" si="3"/>
        <v>725.02112</v>
      </c>
      <c r="K15" s="45"/>
      <c r="L15" s="45"/>
    </row>
    <row r="16" spans="1:12" ht="18" customHeight="1">
      <c r="A16" s="60" t="s">
        <v>169</v>
      </c>
      <c r="B16" s="51" t="s">
        <v>144</v>
      </c>
      <c r="C16" s="104"/>
      <c r="D16" s="53">
        <f t="shared" si="1"/>
        <v>4127.52312</v>
      </c>
      <c r="E16" s="55">
        <v>663.497</v>
      </c>
      <c r="F16" s="55">
        <v>678.367</v>
      </c>
      <c r="G16" s="55">
        <v>678.367</v>
      </c>
      <c r="H16" s="55">
        <v>678.367</v>
      </c>
      <c r="I16" s="54">
        <v>703.904</v>
      </c>
      <c r="J16" s="54">
        <f t="shared" si="2"/>
        <v>725.02112</v>
      </c>
      <c r="K16" s="45"/>
      <c r="L16" s="45"/>
    </row>
    <row r="17" spans="1:12" ht="24" customHeight="1">
      <c r="A17" s="58" t="s">
        <v>18</v>
      </c>
      <c r="B17" s="71" t="s">
        <v>153</v>
      </c>
      <c r="C17" s="103" t="s">
        <v>3</v>
      </c>
      <c r="D17" s="53">
        <f t="shared" si="1"/>
        <v>19488.749219999998</v>
      </c>
      <c r="E17" s="53">
        <f aca="true" t="shared" si="4" ref="E17:J17">E18</f>
        <v>3802.096</v>
      </c>
      <c r="F17" s="53">
        <f t="shared" si="4"/>
        <v>3711.964</v>
      </c>
      <c r="G17" s="53">
        <f t="shared" si="4"/>
        <v>2709.864</v>
      </c>
      <c r="H17" s="53">
        <f t="shared" si="4"/>
        <v>2761.164</v>
      </c>
      <c r="I17" s="53">
        <f t="shared" si="4"/>
        <v>3203.774</v>
      </c>
      <c r="J17" s="53">
        <f t="shared" si="4"/>
        <v>3299.88722</v>
      </c>
      <c r="K17" s="45"/>
      <c r="L17" s="45"/>
    </row>
    <row r="18" spans="1:12" ht="29.25" customHeight="1">
      <c r="A18" s="60" t="s">
        <v>170</v>
      </c>
      <c r="B18" s="51" t="s">
        <v>153</v>
      </c>
      <c r="C18" s="104"/>
      <c r="D18" s="55">
        <f>E18+F18+G18+H18+I18+J18</f>
        <v>19488.749219999998</v>
      </c>
      <c r="E18" s="55">
        <f>2737.214+1157.375-280+187.507</f>
        <v>3802.096</v>
      </c>
      <c r="F18" s="55">
        <v>3711.964</v>
      </c>
      <c r="G18" s="55">
        <v>2709.864</v>
      </c>
      <c r="H18" s="55">
        <v>2761.164</v>
      </c>
      <c r="I18" s="54">
        <v>3203.774</v>
      </c>
      <c r="J18" s="54">
        <f t="shared" si="2"/>
        <v>3299.88722</v>
      </c>
      <c r="K18" s="45"/>
      <c r="L18" s="45"/>
    </row>
    <row r="19" spans="1:12" ht="25.5" customHeight="1">
      <c r="A19" s="58" t="s">
        <v>7</v>
      </c>
      <c r="B19" s="71" t="s">
        <v>8</v>
      </c>
      <c r="C19" s="103" t="s">
        <v>3</v>
      </c>
      <c r="D19" s="53">
        <f t="shared" si="1"/>
        <v>9153.627</v>
      </c>
      <c r="E19" s="53">
        <f>E20</f>
        <v>1000</v>
      </c>
      <c r="F19" s="55">
        <f>F20</f>
        <v>2000</v>
      </c>
      <c r="G19" s="55">
        <f>G20</f>
        <v>2000</v>
      </c>
      <c r="H19" s="55">
        <f>H20</f>
        <v>2000</v>
      </c>
      <c r="I19" s="53">
        <f>I20</f>
        <v>1060.9</v>
      </c>
      <c r="J19" s="53">
        <f t="shared" si="2"/>
        <v>1092.727</v>
      </c>
      <c r="K19" s="45"/>
      <c r="L19" s="45"/>
    </row>
    <row r="20" spans="1:12" ht="15.75" customHeight="1">
      <c r="A20" s="57" t="s">
        <v>98</v>
      </c>
      <c r="B20" s="61" t="s">
        <v>146</v>
      </c>
      <c r="C20" s="104"/>
      <c r="D20" s="53">
        <f t="shared" si="1"/>
        <v>9153.627</v>
      </c>
      <c r="E20" s="54">
        <v>1000</v>
      </c>
      <c r="F20" s="54">
        <v>2000</v>
      </c>
      <c r="G20" s="54">
        <v>2000</v>
      </c>
      <c r="H20" s="54">
        <v>2000</v>
      </c>
      <c r="I20" s="54">
        <v>1060.9</v>
      </c>
      <c r="J20" s="54">
        <f t="shared" si="2"/>
        <v>1092.727</v>
      </c>
      <c r="K20" s="45"/>
      <c r="L20" s="45"/>
    </row>
    <row r="21" spans="1:12" ht="27" customHeight="1">
      <c r="A21" s="58" t="s">
        <v>9</v>
      </c>
      <c r="B21" s="71" t="s">
        <v>10</v>
      </c>
      <c r="C21" s="103" t="s">
        <v>3</v>
      </c>
      <c r="D21" s="53">
        <f t="shared" si="1"/>
        <v>27199.5961</v>
      </c>
      <c r="E21" s="53">
        <f>E22</f>
        <v>4721</v>
      </c>
      <c r="F21" s="53">
        <f>F22</f>
        <v>4406</v>
      </c>
      <c r="G21" s="53">
        <f>G22</f>
        <v>4406</v>
      </c>
      <c r="H21" s="53">
        <f>H22</f>
        <v>4406</v>
      </c>
      <c r="I21" s="53">
        <f>I22</f>
        <v>4561.87</v>
      </c>
      <c r="J21" s="53">
        <f t="shared" si="2"/>
        <v>4698.7261</v>
      </c>
      <c r="K21" s="45"/>
      <c r="L21" s="45"/>
    </row>
    <row r="22" spans="1:12" ht="27" customHeight="1">
      <c r="A22" s="57" t="s">
        <v>147</v>
      </c>
      <c r="B22" s="61" t="s">
        <v>148</v>
      </c>
      <c r="C22" s="104"/>
      <c r="D22" s="53">
        <f t="shared" si="1"/>
        <v>27199.5961</v>
      </c>
      <c r="E22" s="54">
        <f>4300+421</f>
        <v>4721</v>
      </c>
      <c r="F22" s="54">
        <v>4406</v>
      </c>
      <c r="G22" s="54">
        <v>4406</v>
      </c>
      <c r="H22" s="54">
        <v>4406</v>
      </c>
      <c r="I22" s="54">
        <v>4561.87</v>
      </c>
      <c r="J22" s="54">
        <f t="shared" si="2"/>
        <v>4698.7261</v>
      </c>
      <c r="K22" s="45"/>
      <c r="L22" s="45"/>
    </row>
    <row r="23" spans="1:12" ht="54.75" customHeight="1">
      <c r="A23" s="66" t="s">
        <v>26</v>
      </c>
      <c r="B23" s="69" t="s">
        <v>149</v>
      </c>
      <c r="C23" s="58"/>
      <c r="D23" s="53">
        <f>E23+F23+G23+H23+I23+J23</f>
        <v>2834.5102500000003</v>
      </c>
      <c r="E23" s="53">
        <f>E24+E25</f>
        <v>1677.653</v>
      </c>
      <c r="F23" s="53">
        <f>F24</f>
        <v>500</v>
      </c>
      <c r="G23" s="53">
        <v>0</v>
      </c>
      <c r="H23" s="53">
        <v>0</v>
      </c>
      <c r="I23" s="53">
        <f>I24</f>
        <v>323.575</v>
      </c>
      <c r="J23" s="53">
        <f>J24</f>
        <v>333.28225</v>
      </c>
      <c r="K23" s="45"/>
      <c r="L23" s="45"/>
    </row>
    <row r="24" spans="1:12" ht="27.75" customHeight="1">
      <c r="A24" s="107" t="s">
        <v>156</v>
      </c>
      <c r="B24" s="105" t="s">
        <v>149</v>
      </c>
      <c r="C24" s="59" t="s">
        <v>3</v>
      </c>
      <c r="D24" s="55">
        <f aca="true" t="shared" si="5" ref="D24:D32">E24+F24+G24+H24+I24+J24</f>
        <v>1834.51025</v>
      </c>
      <c r="E24" s="55">
        <f>305+280+92.653</f>
        <v>677.653</v>
      </c>
      <c r="F24" s="55">
        <v>500</v>
      </c>
      <c r="G24" s="54">
        <v>0</v>
      </c>
      <c r="H24" s="54">
        <v>0</v>
      </c>
      <c r="I24" s="54">
        <v>323.575</v>
      </c>
      <c r="J24" s="54">
        <f>I24*1.03</f>
        <v>333.28225</v>
      </c>
      <c r="K24" s="45"/>
      <c r="L24" s="45"/>
    </row>
    <row r="25" spans="1:12" ht="15.75" customHeight="1">
      <c r="A25" s="108"/>
      <c r="B25" s="106"/>
      <c r="C25" s="68" t="s">
        <v>160</v>
      </c>
      <c r="D25" s="55">
        <v>1000</v>
      </c>
      <c r="E25" s="55">
        <v>1000</v>
      </c>
      <c r="F25" s="55"/>
      <c r="G25" s="54"/>
      <c r="H25" s="54"/>
      <c r="I25" s="54"/>
      <c r="J25" s="54"/>
      <c r="K25" s="45"/>
      <c r="L25" s="45"/>
    </row>
    <row r="26" spans="1:12" ht="40.5" customHeight="1">
      <c r="A26" s="70" t="s">
        <v>135</v>
      </c>
      <c r="B26" s="71" t="s">
        <v>154</v>
      </c>
      <c r="C26" s="103" t="s">
        <v>3</v>
      </c>
      <c r="D26" s="53">
        <f t="shared" si="5"/>
        <v>1015.3627</v>
      </c>
      <c r="E26" s="53">
        <f aca="true" t="shared" si="6" ref="E26:J26">E27</f>
        <v>200</v>
      </c>
      <c r="F26" s="53">
        <f t="shared" si="6"/>
        <v>200</v>
      </c>
      <c r="G26" s="53">
        <f t="shared" si="6"/>
        <v>200</v>
      </c>
      <c r="H26" s="53">
        <f t="shared" si="6"/>
        <v>200</v>
      </c>
      <c r="I26" s="53">
        <f t="shared" si="6"/>
        <v>106.09</v>
      </c>
      <c r="J26" s="53">
        <f t="shared" si="6"/>
        <v>109.2727</v>
      </c>
      <c r="K26" s="45"/>
      <c r="L26" s="45"/>
    </row>
    <row r="27" spans="1:12" ht="27.75" customHeight="1">
      <c r="A27" s="56" t="s">
        <v>157</v>
      </c>
      <c r="B27" s="61" t="s">
        <v>155</v>
      </c>
      <c r="C27" s="104"/>
      <c r="D27" s="53">
        <f t="shared" si="5"/>
        <v>1015.3627</v>
      </c>
      <c r="E27" s="55">
        <f>100+100</f>
        <v>200</v>
      </c>
      <c r="F27" s="55">
        <v>200</v>
      </c>
      <c r="G27" s="55">
        <v>200</v>
      </c>
      <c r="H27" s="54">
        <v>200</v>
      </c>
      <c r="I27" s="54">
        <v>106.09</v>
      </c>
      <c r="J27" s="54">
        <f>I27*1.03</f>
        <v>109.2727</v>
      </c>
      <c r="K27" s="45"/>
      <c r="L27" s="45"/>
    </row>
    <row r="28" spans="1:12" ht="54" customHeight="1">
      <c r="A28" s="70" t="s">
        <v>136</v>
      </c>
      <c r="B28" s="71" t="s">
        <v>159</v>
      </c>
      <c r="C28" s="58" t="s">
        <v>160</v>
      </c>
      <c r="D28" s="53">
        <f t="shared" si="5"/>
        <v>790.9970000000001</v>
      </c>
      <c r="E28" s="53">
        <f>687.456+103.541</f>
        <v>790.9970000000001</v>
      </c>
      <c r="F28" s="53">
        <v>0</v>
      </c>
      <c r="G28" s="53">
        <v>0</v>
      </c>
      <c r="H28" s="54">
        <v>0</v>
      </c>
      <c r="I28" s="54"/>
      <c r="J28" s="54"/>
      <c r="K28" s="45"/>
      <c r="L28" s="45"/>
    </row>
    <row r="29" spans="1:12" ht="38.25" customHeight="1">
      <c r="A29" s="70" t="s">
        <v>161</v>
      </c>
      <c r="B29" s="71" t="s">
        <v>162</v>
      </c>
      <c r="C29" s="78"/>
      <c r="D29" s="53">
        <f t="shared" si="5"/>
        <v>10720.324</v>
      </c>
      <c r="E29" s="53">
        <f aca="true" t="shared" si="7" ref="E29:J29">E30</f>
        <v>1720.324</v>
      </c>
      <c r="F29" s="53">
        <f t="shared" si="7"/>
        <v>3000</v>
      </c>
      <c r="G29" s="53">
        <f t="shared" si="7"/>
        <v>3000</v>
      </c>
      <c r="H29" s="53">
        <f t="shared" si="7"/>
        <v>3000</v>
      </c>
      <c r="I29" s="53">
        <f t="shared" si="7"/>
        <v>0</v>
      </c>
      <c r="J29" s="53">
        <f t="shared" si="7"/>
        <v>0</v>
      </c>
      <c r="K29" s="45"/>
      <c r="L29" s="45"/>
    </row>
    <row r="30" spans="1:12" ht="63" customHeight="1">
      <c r="A30" s="56" t="s">
        <v>163</v>
      </c>
      <c r="B30" s="61" t="s">
        <v>164</v>
      </c>
      <c r="C30" s="77" t="s">
        <v>3</v>
      </c>
      <c r="D30" s="55">
        <f t="shared" si="5"/>
        <v>10720.324</v>
      </c>
      <c r="E30" s="55">
        <f>3000-1279.676</f>
        <v>1720.324</v>
      </c>
      <c r="F30" s="55">
        <v>3000</v>
      </c>
      <c r="G30" s="55">
        <v>3000</v>
      </c>
      <c r="H30" s="54">
        <v>3000</v>
      </c>
      <c r="I30" s="54"/>
      <c r="J30" s="54"/>
      <c r="K30" s="45"/>
      <c r="L30" s="45"/>
    </row>
    <row r="31" spans="1:12" ht="62.25" customHeight="1">
      <c r="A31" s="70" t="s">
        <v>165</v>
      </c>
      <c r="B31" s="71" t="s">
        <v>166</v>
      </c>
      <c r="C31" s="67" t="s">
        <v>3</v>
      </c>
      <c r="D31" s="53">
        <f t="shared" si="5"/>
        <v>408.2</v>
      </c>
      <c r="E31" s="53">
        <v>408.2</v>
      </c>
      <c r="F31" s="53">
        <v>0</v>
      </c>
      <c r="G31" s="53">
        <v>0</v>
      </c>
      <c r="H31" s="54">
        <v>0</v>
      </c>
      <c r="I31" s="54"/>
      <c r="J31" s="54"/>
      <c r="K31" s="45"/>
      <c r="L31" s="45"/>
    </row>
    <row r="32" spans="1:12" ht="53.25" customHeight="1">
      <c r="A32" s="70" t="s">
        <v>167</v>
      </c>
      <c r="B32" s="71" t="s">
        <v>168</v>
      </c>
      <c r="C32" s="67" t="s">
        <v>160</v>
      </c>
      <c r="D32" s="53">
        <f t="shared" si="5"/>
        <v>924.85</v>
      </c>
      <c r="E32" s="55">
        <v>924.85</v>
      </c>
      <c r="F32" s="53">
        <v>0</v>
      </c>
      <c r="G32" s="53">
        <v>0</v>
      </c>
      <c r="H32" s="54">
        <v>0</v>
      </c>
      <c r="I32" s="54"/>
      <c r="J32" s="54"/>
      <c r="K32" s="45"/>
      <c r="L32" s="45"/>
    </row>
    <row r="33" spans="1:12" ht="12.75" customHeight="1">
      <c r="A33" s="57"/>
      <c r="B33" s="63" t="s">
        <v>158</v>
      </c>
      <c r="C33" s="57"/>
      <c r="D33" s="53">
        <f>D34+D35</f>
        <v>256325.11603</v>
      </c>
      <c r="E33" s="53">
        <f aca="true" t="shared" si="8" ref="E33:J33">E34+E35</f>
        <v>43243.77</v>
      </c>
      <c r="F33" s="53">
        <f t="shared" si="8"/>
        <v>44212.747</v>
      </c>
      <c r="G33" s="53">
        <f t="shared" si="8"/>
        <v>42710.647</v>
      </c>
      <c r="H33" s="53">
        <f t="shared" si="8"/>
        <v>42761.947</v>
      </c>
      <c r="I33" s="53">
        <f t="shared" si="8"/>
        <v>41081.776</v>
      </c>
      <c r="J33" s="53">
        <f t="shared" si="8"/>
        <v>42314.22902999999</v>
      </c>
      <c r="K33" s="46"/>
      <c r="L33" s="72"/>
    </row>
    <row r="34" spans="1:12" ht="16.5" customHeight="1">
      <c r="A34" s="57"/>
      <c r="B34" s="64" t="s">
        <v>3</v>
      </c>
      <c r="C34" s="57"/>
      <c r="D34" s="55">
        <f>D9+D12+D15+D17+D19+D21+D24+D26+D30+D31</f>
        <v>253609.26903</v>
      </c>
      <c r="E34" s="55">
        <f>E9+E12+E15+E17+E19+E21+E24+E26+E30+E31</f>
        <v>40527.922999999995</v>
      </c>
      <c r="F34" s="55">
        <f>F9+F12+F15+F17+F19+F21+F23+F26+F29</f>
        <v>44212.747</v>
      </c>
      <c r="G34" s="55">
        <f>G9+G12+G15+G17+G19+G21+G23+G26+G29</f>
        <v>42710.647</v>
      </c>
      <c r="H34" s="55">
        <f>H9+H12+H15+H17+H19+H21+H23+H26+H29</f>
        <v>42761.947</v>
      </c>
      <c r="I34" s="55">
        <f>I9+I12+I15+I17+I19+I21+I23+I26</f>
        <v>41081.776</v>
      </c>
      <c r="J34" s="55">
        <f>J9+J12+J15+J17+J19+J21+J23+J26</f>
        <v>42314.22902999999</v>
      </c>
      <c r="K34" s="47"/>
      <c r="L34" s="45"/>
    </row>
    <row r="35" spans="1:12" ht="12.75" customHeight="1">
      <c r="A35" s="73"/>
      <c r="B35" s="74" t="s">
        <v>160</v>
      </c>
      <c r="C35" s="73"/>
      <c r="D35" s="75">
        <f>E35</f>
        <v>2715.847</v>
      </c>
      <c r="E35" s="75">
        <f>E25+E28+E32</f>
        <v>2715.847</v>
      </c>
      <c r="F35" s="65"/>
      <c r="G35" s="65"/>
      <c r="H35" s="65"/>
      <c r="I35" s="65"/>
      <c r="J35" s="65"/>
      <c r="K35" s="45"/>
      <c r="L35" s="45"/>
    </row>
    <row r="36" spans="1:12" ht="12.75">
      <c r="A36" s="45"/>
      <c r="B36" s="45"/>
      <c r="C36" s="76" t="s">
        <v>171</v>
      </c>
      <c r="D36" s="45"/>
      <c r="E36" s="45"/>
      <c r="F36" s="47"/>
      <c r="G36" s="47"/>
      <c r="H36" s="47"/>
      <c r="I36" s="47"/>
      <c r="J36" s="45"/>
      <c r="K36" s="45"/>
      <c r="L36" s="45"/>
    </row>
    <row r="37" spans="1:12" ht="12.75">
      <c r="A37" s="45"/>
      <c r="B37" s="45"/>
      <c r="C37" s="76"/>
      <c r="D37" s="45"/>
      <c r="E37" s="45"/>
      <c r="F37" s="45"/>
      <c r="G37" s="45"/>
      <c r="H37" s="45"/>
      <c r="I37" s="45"/>
      <c r="J37" s="45"/>
      <c r="K37" s="45"/>
      <c r="L37" s="45"/>
    </row>
    <row r="38" spans="3:9" ht="12.75">
      <c r="C38" s="62"/>
      <c r="E38" s="45"/>
      <c r="F38" s="45"/>
      <c r="G38" s="45"/>
      <c r="H38" s="45"/>
      <c r="I38" s="45"/>
    </row>
    <row r="39" spans="5:9" ht="12.75">
      <c r="E39" s="45"/>
      <c r="F39" s="45"/>
      <c r="G39" s="45"/>
      <c r="H39" s="45"/>
      <c r="I39" s="45"/>
    </row>
    <row r="40" ht="12.75">
      <c r="A40" s="52"/>
    </row>
  </sheetData>
  <sheetProtection/>
  <mergeCells count="13">
    <mergeCell ref="C12:C14"/>
    <mergeCell ref="C15:C16"/>
    <mergeCell ref="G1:K1"/>
    <mergeCell ref="F2:K2"/>
    <mergeCell ref="F3:K3"/>
    <mergeCell ref="F4:K4"/>
    <mergeCell ref="C9:C11"/>
    <mergeCell ref="C17:C18"/>
    <mergeCell ref="C19:C20"/>
    <mergeCell ref="C21:C22"/>
    <mergeCell ref="C26:C27"/>
    <mergeCell ref="B24:B25"/>
    <mergeCell ref="A24:A25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2021-02-10T12:03:38Z</cp:lastPrinted>
  <dcterms:created xsi:type="dcterms:W3CDTF">2016-11-18T10:02:45Z</dcterms:created>
  <dcterms:modified xsi:type="dcterms:W3CDTF">2021-02-16T12:40:03Z</dcterms:modified>
  <cp:category/>
  <cp:version/>
  <cp:contentType/>
  <cp:contentStatus/>
</cp:coreProperties>
</file>