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5195" windowHeight="729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<sst xmlns="http://schemas.openxmlformats.org/spreadsheetml/2006/main" count="867" uniqueCount="331">
  <si>
    <t>(рублей)</t>
  </si>
  <si>
    <t>Наименование</t>
  </si>
  <si>
    <t>Целевая статья</t>
  </si>
  <si>
    <t>Группы и подгруппы видов расходов</t>
  </si>
  <si>
    <t>02 0 00 00000</t>
  </si>
  <si>
    <t>02 0 01 00000</t>
  </si>
  <si>
    <t>02 0 01 00460</t>
  </si>
  <si>
    <t>200</t>
  </si>
  <si>
    <t>240</t>
  </si>
  <si>
    <t>600</t>
  </si>
  <si>
    <t>630</t>
  </si>
  <si>
    <t>03 0 00 00000</t>
  </si>
  <si>
    <t>03 0 01 00000</t>
  </si>
  <si>
    <t>03 0 01 00470</t>
  </si>
  <si>
    <t>300</t>
  </si>
  <si>
    <t>310</t>
  </si>
  <si>
    <t>03 0 01 00480</t>
  </si>
  <si>
    <t>800</t>
  </si>
  <si>
    <t>810</t>
  </si>
  <si>
    <t>03 0 01 00800</t>
  </si>
  <si>
    <t>500</t>
  </si>
  <si>
    <t>540</t>
  </si>
  <si>
    <t>03 0 02 00000</t>
  </si>
  <si>
    <t>03 0 02 00780</t>
  </si>
  <si>
    <t>04 0 00 00000</t>
  </si>
  <si>
    <t>04 0 01 00000</t>
  </si>
  <si>
    <t>04 0 01 00510</t>
  </si>
  <si>
    <t>07 0 00 00000</t>
  </si>
  <si>
    <t>07 0 01 00000</t>
  </si>
  <si>
    <t>07 0 01 00550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</si>
  <si>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</si>
  <si>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</si>
  <si>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</si>
  <si>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</si>
  <si>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</si>
  <si>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</si>
  <si>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09 0 02 00000</t>
  </si>
  <si>
    <t>09 0 02 00760</t>
  </si>
  <si>
    <t>700</t>
  </si>
  <si>
    <t>730</t>
  </si>
  <si>
    <t>11 0 00 00000</t>
  </si>
  <si>
    <t>610</t>
  </si>
  <si>
    <t>100</t>
  </si>
  <si>
    <t>110</t>
  </si>
  <si>
    <t>850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</si>
  <si>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</si>
  <si>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</si>
  <si>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</si>
  <si>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</si>
  <si>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</si>
  <si>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</si>
  <si>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</si>
  <si>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</si>
  <si>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</si>
  <si>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</si>
  <si>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</si>
  <si>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</si>
  <si>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</si>
  <si>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</si>
  <si>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</si>
  <si>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</si>
  <si>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</si>
  <si>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</si>
  <si>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</si>
  <si>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</si>
  <si>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</si>
  <si>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18 0 00 00000</t>
  </si>
  <si>
    <t>18 0 01 00000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</si>
  <si>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</si>
  <si>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</si>
  <si>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</si>
  <si>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</si>
  <si>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20 0 00 00000</t>
  </si>
  <si>
    <t>20 0 01 00000</t>
  </si>
  <si>
    <t>20 0 01 00400</t>
  </si>
  <si>
    <t>120</t>
  </si>
  <si>
    <t>20 0 01 00450</t>
  </si>
  <si>
    <t>20 0 02 00000</t>
  </si>
  <si>
    <t>20 0 02 00400</t>
  </si>
  <si>
    <t>20 0 02 00420</t>
  </si>
  <si>
    <t>20 0 03 00000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</si>
  <si>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</si>
  <si>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</si>
  <si>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</si>
  <si>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</si>
  <si>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</si>
  <si>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</si>
  <si>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</si>
  <si>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</si>
  <si>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20 0 09 00000</t>
  </si>
  <si>
    <t>20 0 09 00860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</si>
  <si>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</si>
  <si>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</si>
  <si>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</si>
  <si>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</si>
  <si>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</si>
  <si>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</si>
  <si>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</si>
  <si>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</si>
  <si>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</si>
  <si>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Поправки            (+ -)</t>
  </si>
  <si>
    <t>320</t>
  </si>
  <si>
    <t>03 0 02 00920</t>
  </si>
  <si>
    <t>330</t>
  </si>
  <si>
    <t>18 0 01 00910</t>
  </si>
  <si>
    <t>830</t>
  </si>
  <si>
    <t>09 0 01 00580</t>
  </si>
  <si>
    <t>02 0 03 00000</t>
  </si>
  <si>
    <t>20 0 03 00400</t>
  </si>
  <si>
    <t>02 0 03 00930</t>
  </si>
  <si>
    <t>20 0 08 S0240</t>
  </si>
  <si>
    <t>21 0 01 S5550</t>
  </si>
  <si>
    <t>14 0 01 S7010</t>
  </si>
  <si>
    <t>19 0 01 S5000</t>
  </si>
  <si>
    <t>14 0 01 S7030</t>
  </si>
  <si>
    <t>ММВЦ</t>
  </si>
  <si>
    <t>Б</t>
  </si>
  <si>
    <t>Огонек</t>
  </si>
  <si>
    <t>ЦРК</t>
  </si>
  <si>
    <t>Итого</t>
  </si>
  <si>
    <t>Бюджетные ассигнования с учетом поправок
 на 2020 год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</si>
  <si>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</t>
  </si>
  <si>
    <t>Муниципальная программа "Безопасный город в муниципальном образовании городское поселение "Город Малоярославец"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</si>
  <si>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</si>
  <si>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Муниципальная программа "Гражданская инициатива в муниципальном образовании городское поселение "Город Малоярославец"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</si>
  <si>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</si>
  <si>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</si>
  <si>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400</t>
  </si>
  <si>
    <t>410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</si>
  <si>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</si>
  <si>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</si>
  <si>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</si>
  <si>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</si>
  <si>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</si>
  <si>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</si>
  <si>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</si>
  <si>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</si>
  <si>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</si>
  <si>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</si>
  <si>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</si>
  <si>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</si>
  <si>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</si>
  <si>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</si>
  <si>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</si>
  <si>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</si>
  <si>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</si>
  <si>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</si>
  <si>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</si>
  <si>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</si>
  <si>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</si>
  <si>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</si>
  <si>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Непрограммное направление деятельности</t>
  </si>
  <si>
    <t>70 0 00 00000</t>
  </si>
  <si>
    <t>70 1 00 00000</t>
  </si>
  <si>
    <t>70 1 00 00890</t>
  </si>
  <si>
    <t>70 2 00 00000</t>
  </si>
  <si>
    <t>70 2 00 00650</t>
  </si>
  <si>
    <t>70 2 00 00940</t>
  </si>
  <si>
    <t>70 2 00 00950</t>
  </si>
  <si>
    <t>880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</si>
  <si>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</si>
  <si>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Иные закупки товаров, работ и услуг для обеспечения государственных (муниципальных) нужд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</si>
  <si>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</si>
  <si>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</si>
  <si>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</si>
  <si>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</si>
  <si>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</si>
  <si>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</si>
  <si>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</si>
  <si>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</si>
  <si>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</si>
  <si>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</si>
  <si>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</si>
  <si>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</si>
  <si>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</si>
  <si>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</si>
  <si>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Резервные средства</t>
  </si>
  <si>
    <t>Реализация прочих направлений деятельности в сфере установленных функций органов местного самоуправления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</si>
  <si>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</si>
  <si>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</si>
  <si>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</si>
  <si>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Погашение кредиторской задолженности</t>
  </si>
  <si>
    <t>Закупка товаров, работ и услуг для обеспечения государственных (муниципальных) нужд</t>
  </si>
  <si>
    <t>Поддержка малого и среднего предпринимательства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</si>
  <si>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</si>
  <si>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</si>
  <si>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</si>
  <si>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</si>
  <si>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</si>
  <si>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</si>
  <si>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</si>
  <si>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Формирование уставного фонда муниципального унитарного предприятия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</si>
  <si>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</si>
  <si>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Субсидии бюджетным учреждениям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</si>
  <si>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</si>
  <si>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</si>
  <si>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</si>
  <si>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</si>
  <si>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</si>
  <si>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</si>
  <si>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</si>
  <si>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Основное мероприятие "Осуществление мер поддержки и развития малого и среднего предпринимательства"</t>
  </si>
  <si>
    <t>Межбюджетные трансферты</t>
  </si>
  <si>
    <t>Иные межбюджетные трансферты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</si>
  <si>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</si>
  <si>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</si>
  <si>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</si>
  <si>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</si>
  <si>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</si>
  <si>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</si>
  <si>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Уплата налогов, сборов и иных платежей</t>
  </si>
  <si>
    <t>Исполнение судебных актов</t>
  </si>
  <si>
    <t>Основное мероприятие "Организация и проведение мероприятий искусства и кинематографии"</t>
  </si>
  <si>
    <t>Межбюджетные трансферты на приобретение жилья, нуждающихся в улучшении жилищных условий молодых семей</t>
  </si>
  <si>
    <t>Основное мероприятие "Социальная поддержка граждан"</t>
  </si>
  <si>
    <t>Доплаты к пенсиям муниципальным служащим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</si>
  <si>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</si>
  <si>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</si>
  <si>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</si>
  <si>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</si>
  <si>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</si>
  <si>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</si>
  <si>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Возмещение обоснованных убытков муниципальных унитарных предприятий</t>
  </si>
  <si>
    <t>18 0 01 00770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</si>
  <si>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</si>
  <si>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</si>
  <si>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Реализация мероприятий "Совершенствование и развитие сети автомобильных дорог Калужской области"</t>
  </si>
  <si>
    <t>Выполнение других обязательств муниципального образования</t>
  </si>
  <si>
    <t>Основное мероприятие "Выполнение других обязательств муниципального образования"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</si>
  <si>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</si>
  <si>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</si>
  <si>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</si>
  <si>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</si>
  <si>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</si>
  <si>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</si>
  <si>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20 0 12 00000</t>
  </si>
  <si>
    <t>20 0 12 00560</t>
  </si>
  <si>
    <t>20 0 14 00000</t>
  </si>
  <si>
    <t>20 0 14 00980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</si>
  <si>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</si>
  <si>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</si>
  <si>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</si>
  <si>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</si>
  <si>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Проведение выборов</t>
  </si>
  <si>
    <t>Специальные расходы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</si>
  <si>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</si>
  <si>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</si>
  <si>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АДМИНИСТРАЦИЯ МУНИЦИПАЛЬНОГО ОБРАЗОВАНИЯ ГОРОДСКОЕ ПОСЕЛЕНИЕ "ГОРОД МАЛОЯРОСЛАВЕЦ"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</si>
  <si>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</si>
  <si>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</si>
  <si>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</si>
  <si>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</si>
  <si>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</si>
  <si>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</si>
  <si>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</si>
  <si>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</si>
  <si>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</si>
  <si>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</si>
  <si>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"Повышение эффективности функционирования коммунального комплекса"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</si>
  <si>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</si>
  <si>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</si>
  <si>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</si>
  <si>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</si>
  <si>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</si>
  <si>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</si>
  <si>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</si>
  <si>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</si>
  <si>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</si>
  <si>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</si>
  <si>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Мероприятия по благоустройству городского поселения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</si>
  <si>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</si>
  <si>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</si>
  <si>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</si>
  <si>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</si>
  <si>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</si>
  <si>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</si>
  <si>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</si>
  <si>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</si>
  <si>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</si>
  <si>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</si>
  <si>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13 0 02 00000</t>
  </si>
  <si>
    <t>13 0 02 00620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</si>
  <si>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</si>
  <si>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20 0 07 00000</t>
  </si>
  <si>
    <t>20 0 07 00530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</si>
  <si>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поселение 
«Город Малоярославец» на 2020 год и на плановый                               период 2021 и 2022 годов»                                                                  от 24 декабря 2019 года № 461 </t>
  </si>
  <si>
    <t>19 0 R1 85000</t>
  </si>
  <si>
    <t>19 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</si>
  <si>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</si>
  <si>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закупки товаров, работ и услуг для обеспечения государственных (муниципальных) нужд (местный бюджет)</t>
  </si>
  <si>
    <t>Региональный проект "Дорожная сеть"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</si>
  <si>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</si>
  <si>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</si>
  <si>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Иные закупки товаров, работ и услуг для обеспечения государственных (муниципальных) нужд (область)</t>
  </si>
  <si>
    <t>Обеспечение финансовой устойчивости муниципальных образований Калужской области</t>
  </si>
  <si>
    <t>16 0 01 S0250</t>
  </si>
  <si>
    <t>19 0 01 S0250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</si>
  <si>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</si>
  <si>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</si>
  <si>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Субсидии бюджетным учреждениям (местный бюджет)</t>
  </si>
  <si>
    <t>Субсидии бюджетным учреждениям (область)</t>
  </si>
  <si>
    <t>20 0 15 00000</t>
  </si>
  <si>
    <t>20 0 15 00560</t>
  </si>
  <si>
    <t>Поощрение муниципальных образований Калужской области - победителей регионального этапа конкурса</t>
  </si>
  <si>
    <t>Основное мероприятие "Поощрение муниципальных образований Калужской области - победителей регионального этапа конкурса"</t>
  </si>
  <si>
    <t>21 0 F2 S5550</t>
  </si>
  <si>
    <t>Субсидии бюджетным учреждениям (прочие безвозмездные поступления)</t>
  </si>
  <si>
    <t>Иные закупки товаров, работ и услуг для обеспечения государственных (муниципальных) нужд (прочие безвозмездные поступления)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</si>
  <si>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</si>
  <si>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</si>
  <si>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>70 0 W0 00000</t>
  </si>
  <si>
    <t>70 0 W0 00150</t>
  </si>
  <si>
    <t>16 0 01 00150</t>
  </si>
  <si>
    <t>16 0 01 00260</t>
  </si>
  <si>
    <t>Глава муниципального образования                                                      И.С.Олефиренко</t>
  </si>
  <si>
    <t>Средства на обеспечение расходных обязательств муниципальных образований Калужской области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</si>
  <si>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инициативах, без привлечения средств бюджетов бюджетной системы Российской Федерации</t>
  </si>
  <si>
    <t xml:space="preserve">      Иной межбюджетный трансферт на выполнение работ по проектно-сметной документации и инженерных изысканий для реновации</t>
  </si>
  <si>
    <t>11 0 01 00210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</si>
  <si>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</si>
  <si>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</si>
  <si>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 xml:space="preserve">      Расходы на размещение и установку памятной стелы "Малоярославец-Город воинской славы"</t>
  </si>
  <si>
    <t>16 0 01 01010</t>
  </si>
  <si>
    <t xml:space="preserve">        Капитальные вложения в объекты государственной (муниципальной) собственности</t>
  </si>
  <si>
    <t xml:space="preserve">          Бюджетные инвестиции</t>
  </si>
  <si>
    <t>18 0 01 S0250</t>
  </si>
  <si>
    <t xml:space="preserve">        Иные бюджетные ассигнования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</si>
  <si>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</si>
  <si>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</si>
  <si>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 xml:space="preserve">Приложение № 3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2020 года № 46            </t>
  </si>
  <si>
    <t>Бюджетные ассигнования на 2020 год утвержденные Решением Городской Думы  от 24.12.2019 г.№ 461 (в редакции Решений  от 30.01.2020 № 472, от 26.03.2020 года № 499, от 27.08.2020 № 538, от 15.12.2020 № 33)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</si>
</sst>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"/>
  </numFmts>
  <fonts count="68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0" borderId="1">
      <alignment horizontal="center" vertical="center" wrapText="1"/>
      <protection/>
    </xf>
    <xf numFmtId="0" fontId="42" fillId="0" borderId="2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3" fillId="20" borderId="0">
      <alignment/>
      <protection/>
    </xf>
    <xf numFmtId="0" fontId="45" fillId="21" borderId="0">
      <alignment horizontal="left"/>
      <protection locked="0"/>
    </xf>
    <xf numFmtId="0" fontId="43" fillId="0" borderId="0">
      <alignment horizontal="left" vertical="top" wrapText="1"/>
      <protection/>
    </xf>
    <xf numFmtId="0" fontId="46" fillId="0" borderId="0">
      <alignment horizontal="left" vertical="top" wrapText="1"/>
      <protection/>
    </xf>
    <xf numFmtId="0" fontId="43" fillId="0" borderId="0">
      <alignment/>
      <protection/>
    </xf>
    <xf numFmtId="0" fontId="47" fillId="0" borderId="0">
      <alignment horizontal="center" wrapText="1"/>
      <protection/>
    </xf>
    <xf numFmtId="0" fontId="48" fillId="0" borderId="0">
      <alignment horizontal="center" wrapText="1"/>
      <protection/>
    </xf>
    <xf numFmtId="0" fontId="47" fillId="0" borderId="0">
      <alignment horizontal="center"/>
      <protection/>
    </xf>
    <xf numFmtId="0" fontId="48" fillId="0" borderId="0">
      <alignment horizontal="center"/>
      <protection/>
    </xf>
    <xf numFmtId="0" fontId="46" fillId="0" borderId="0">
      <alignment wrapText="1"/>
      <protection/>
    </xf>
    <xf numFmtId="0" fontId="43" fillId="0" borderId="0">
      <alignment wrapText="1"/>
      <protection/>
    </xf>
    <xf numFmtId="0" fontId="46" fillId="0" borderId="0">
      <alignment horizontal="right"/>
      <protection/>
    </xf>
    <xf numFmtId="0" fontId="43" fillId="0" borderId="0">
      <alignment horizontal="right"/>
      <protection/>
    </xf>
    <xf numFmtId="0" fontId="45" fillId="21" borderId="3">
      <alignment horizontal="left"/>
      <protection locked="0"/>
    </xf>
    <xf numFmtId="0" fontId="43" fillId="20" borderId="3">
      <alignment/>
      <protection/>
    </xf>
    <xf numFmtId="0" fontId="49" fillId="0" borderId="1">
      <alignment horizontal="center" vertical="center" wrapText="1"/>
      <protection/>
    </xf>
    <xf numFmtId="0" fontId="43" fillId="0" borderId="1">
      <alignment horizontal="center" vertical="center" wrapText="1"/>
      <protection/>
    </xf>
    <xf numFmtId="0" fontId="49" fillId="0" borderId="1">
      <alignment horizontal="center" vertical="center" shrinkToFit="1"/>
      <protection/>
    </xf>
    <xf numFmtId="0" fontId="43" fillId="0" borderId="2">
      <alignment/>
      <protection/>
    </xf>
    <xf numFmtId="0" fontId="45" fillId="21" borderId="4">
      <alignment horizontal="left"/>
      <protection locked="0"/>
    </xf>
    <xf numFmtId="0" fontId="43" fillId="0" borderId="1">
      <alignment horizontal="center" vertical="center" shrinkToFit="1"/>
      <protection/>
    </xf>
    <xf numFmtId="49" fontId="49" fillId="0" borderId="1">
      <alignment horizontal="left" vertical="top" wrapText="1"/>
      <protection/>
    </xf>
    <xf numFmtId="0" fontId="43" fillId="20" borderId="5">
      <alignment/>
      <protection/>
    </xf>
    <xf numFmtId="49" fontId="46" fillId="0" borderId="1">
      <alignment horizontal="left" vertical="top" wrapText="1"/>
      <protection/>
    </xf>
    <xf numFmtId="49" fontId="46" fillId="0" borderId="1">
      <alignment horizontal="left" vertical="top" wrapText="1"/>
      <protection/>
    </xf>
    <xf numFmtId="0" fontId="42" fillId="0" borderId="1">
      <alignment horizontal="left"/>
      <protection/>
    </xf>
    <xf numFmtId="0" fontId="45" fillId="21" borderId="5">
      <alignment horizontal="left"/>
      <protection locked="0"/>
    </xf>
    <xf numFmtId="4" fontId="42" fillId="22" borderId="1">
      <alignment horizontal="right" vertical="top" shrinkToFit="1"/>
      <protection/>
    </xf>
    <xf numFmtId="0" fontId="49" fillId="0" borderId="1">
      <alignment horizontal="left"/>
      <protection/>
    </xf>
    <xf numFmtId="0" fontId="43" fillId="20" borderId="4">
      <alignment/>
      <protection/>
    </xf>
    <xf numFmtId="0" fontId="46" fillId="0" borderId="5">
      <alignment/>
      <protection/>
    </xf>
    <xf numFmtId="0" fontId="43" fillId="0" borderId="5">
      <alignment/>
      <protection/>
    </xf>
    <xf numFmtId="0" fontId="46" fillId="0" borderId="0">
      <alignment horizontal="left" wrapText="1"/>
      <protection/>
    </xf>
    <xf numFmtId="0" fontId="43" fillId="0" borderId="0">
      <alignment horizontal="left" wrapText="1"/>
      <protection/>
    </xf>
    <xf numFmtId="49" fontId="49" fillId="0" borderId="1">
      <alignment horizontal="center" vertical="top" wrapText="1"/>
      <protection/>
    </xf>
    <xf numFmtId="49" fontId="43" fillId="0" borderId="1">
      <alignment horizontal="left" vertical="top" wrapText="1"/>
      <protection/>
    </xf>
    <xf numFmtId="49" fontId="46" fillId="0" borderId="1">
      <alignment horizontal="center" vertical="top" wrapText="1"/>
      <protection/>
    </xf>
    <xf numFmtId="49" fontId="46" fillId="0" borderId="1">
      <alignment horizontal="center" vertical="top" wrapText="1"/>
      <protection/>
    </xf>
    <xf numFmtId="4" fontId="43" fillId="23" borderId="1">
      <alignment horizontal="right" vertical="top" shrinkToFit="1"/>
      <protection/>
    </xf>
    <xf numFmtId="4" fontId="49" fillId="23" borderId="1">
      <alignment horizontal="right" vertical="top" shrinkToFit="1"/>
      <protection/>
    </xf>
    <xf numFmtId="0" fontId="43" fillId="20" borderId="4">
      <alignment horizontal="center"/>
      <protection/>
    </xf>
    <xf numFmtId="4" fontId="46" fillId="23" borderId="1">
      <alignment horizontal="right" vertical="top" shrinkToFit="1"/>
      <protection/>
    </xf>
    <xf numFmtId="0" fontId="43" fillId="20" borderId="0">
      <alignment horizontal="center"/>
      <protection/>
    </xf>
    <xf numFmtId="4" fontId="49" fillId="22" borderId="1">
      <alignment horizontal="right" vertical="top" shrinkToFit="1"/>
      <protection/>
    </xf>
    <xf numFmtId="4" fontId="43" fillId="0" borderId="1">
      <alignment horizontal="right" vertical="top" shrinkToFit="1"/>
      <protection/>
    </xf>
    <xf numFmtId="0" fontId="45" fillId="0" borderId="0">
      <alignment/>
      <protection locked="0"/>
    </xf>
    <xf numFmtId="49" fontId="42" fillId="0" borderId="1">
      <alignment horizontal="left" vertical="top" wrapText="1"/>
      <protection/>
    </xf>
    <xf numFmtId="0" fontId="43" fillId="20" borderId="0">
      <alignment horizontal="left"/>
      <protection/>
    </xf>
    <xf numFmtId="4" fontId="43" fillId="0" borderId="2">
      <alignment horizontal="right" shrinkToFit="1"/>
      <protection/>
    </xf>
    <xf numFmtId="4" fontId="43" fillId="0" borderId="0">
      <alignment horizontal="right" shrinkToFit="1"/>
      <protection/>
    </xf>
    <xf numFmtId="0" fontId="43" fillId="20" borderId="5">
      <alignment horizontal="center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6" applyNumberFormat="0" applyAlignment="0" applyProtection="0"/>
    <xf numFmtId="0" fontId="51" fillId="31" borderId="7" applyNumberFormat="0" applyAlignment="0" applyProtection="0"/>
    <xf numFmtId="0" fontId="52" fillId="31" borderId="6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34" borderId="0">
      <alignment/>
      <protection/>
    </xf>
    <xf numFmtId="0" fontId="61" fillId="0" borderId="0" applyNumberFormat="0" applyFill="0" applyBorder="0" applyAlignment="0" applyProtection="0"/>
    <xf numFmtId="0" fontId="62" fillId="35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7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38" borderId="15" xfId="116" applyFont="1" applyFill="1" applyBorder="1" applyAlignment="1">
      <alignment horizontal="center" vertical="center" wrapText="1"/>
      <protection/>
    </xf>
    <xf numFmtId="0" fontId="3" fillId="38" borderId="16" xfId="116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8" borderId="16" xfId="116" applyFont="1" applyFill="1" applyBorder="1" applyAlignment="1">
      <alignment horizontal="right"/>
      <protection/>
    </xf>
    <xf numFmtId="0" fontId="4" fillId="38" borderId="17" xfId="116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0" fontId="5" fillId="38" borderId="17" xfId="1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38" borderId="17" xfId="116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12" fillId="0" borderId="17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3" fontId="0" fillId="0" borderId="0" xfId="0" applyNumberFormat="1" applyAlignment="1">
      <alignment/>
    </xf>
    <xf numFmtId="3" fontId="12" fillId="0" borderId="20" xfId="0" applyNumberFormat="1" applyFont="1" applyBorder="1" applyAlignment="1">
      <alignment/>
    </xf>
    <xf numFmtId="0" fontId="13" fillId="0" borderId="17" xfId="0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5" fillId="0" borderId="17" xfId="0" applyFont="1" applyBorder="1" applyAlignment="1">
      <alignment horizontal="left"/>
    </xf>
    <xf numFmtId="4" fontId="8" fillId="0" borderId="17" xfId="0" applyNumberFormat="1" applyFont="1" applyBorder="1" applyAlignment="1">
      <alignment vertical="top"/>
    </xf>
    <xf numFmtId="4" fontId="7" fillId="36" borderId="17" xfId="0" applyNumberFormat="1" applyFont="1" applyFill="1" applyBorder="1" applyAlignment="1">
      <alignment vertical="top"/>
    </xf>
    <xf numFmtId="4" fontId="8" fillId="36" borderId="17" xfId="0" applyNumberFormat="1" applyFont="1" applyFill="1" applyBorder="1" applyAlignment="1">
      <alignment vertical="top"/>
    </xf>
    <xf numFmtId="4" fontId="8" fillId="0" borderId="17" xfId="0" applyNumberFormat="1" applyFont="1" applyFill="1" applyBorder="1" applyAlignment="1">
      <alignment vertical="top"/>
    </xf>
    <xf numFmtId="4" fontId="49" fillId="0" borderId="17" xfId="83" applyNumberFormat="1" applyFont="1" applyFill="1" applyBorder="1" applyAlignment="1" applyProtection="1">
      <alignment horizontal="right" vertical="top" shrinkToFit="1"/>
      <protection/>
    </xf>
    <xf numFmtId="4" fontId="5" fillId="38" borderId="17" xfId="116" applyNumberFormat="1" applyFont="1" applyFill="1" applyBorder="1" applyAlignment="1">
      <alignment horizontal="right" vertical="center" shrinkToFit="1"/>
      <protection/>
    </xf>
    <xf numFmtId="0" fontId="4" fillId="38" borderId="17" xfId="116" applyFont="1" applyFill="1" applyBorder="1" applyAlignment="1">
      <alignment horizontal="center" vertical="center" wrapText="1" shrinkToFit="1"/>
      <protection/>
    </xf>
    <xf numFmtId="4" fontId="49" fillId="0" borderId="17" xfId="76" applyNumberFormat="1" applyFont="1" applyFill="1" applyBorder="1" applyAlignment="1" applyProtection="1">
      <alignment horizontal="right" vertical="top" shrinkToFit="1"/>
      <protection/>
    </xf>
    <xf numFmtId="4" fontId="49" fillId="36" borderId="17" xfId="76" applyNumberFormat="1" applyFont="1" applyFill="1" applyBorder="1" applyAlignment="1" applyProtection="1">
      <alignment horizontal="right" vertical="top" shrinkToFit="1"/>
      <protection/>
    </xf>
    <xf numFmtId="4" fontId="46" fillId="36" borderId="17" xfId="83" applyNumberFormat="1" applyFont="1" applyFill="1" applyBorder="1" applyAlignment="1" applyProtection="1">
      <alignment horizontal="right" vertical="top" shrinkToFit="1"/>
      <protection/>
    </xf>
    <xf numFmtId="4" fontId="7" fillId="36" borderId="17" xfId="0" applyNumberFormat="1" applyFont="1" applyFill="1" applyBorder="1" applyAlignment="1">
      <alignment horizontal="right" vertical="top"/>
    </xf>
    <xf numFmtId="4" fontId="7" fillId="36" borderId="17" xfId="83" applyNumberFormat="1" applyFont="1" applyFill="1" applyBorder="1" applyAlignment="1" applyProtection="1">
      <alignment horizontal="right" vertical="top" shrinkToFit="1"/>
      <protection/>
    </xf>
    <xf numFmtId="4" fontId="46" fillId="36" borderId="17" xfId="76" applyNumberFormat="1" applyFont="1" applyFill="1" applyBorder="1" applyAlignment="1" applyProtection="1">
      <alignment horizontal="right" vertical="top" shrinkToFit="1"/>
      <protection/>
    </xf>
    <xf numFmtId="49" fontId="46" fillId="0" borderId="17" xfId="59" applyNumberFormat="1" applyFont="1" applyFill="1" applyBorder="1" applyAlignment="1" applyProtection="1">
      <alignment horizontal="center" vertical="top" wrapText="1"/>
      <protection/>
    </xf>
    <xf numFmtId="0" fontId="1" fillId="38" borderId="0" xfId="116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49" fontId="49" fillId="0" borderId="17" xfId="49" applyNumberFormat="1" applyFont="1" applyBorder="1" applyAlignment="1" applyProtection="1">
      <alignment horizontal="left" vertical="top" wrapText="1"/>
      <protection/>
    </xf>
    <xf numFmtId="49" fontId="49" fillId="0" borderId="17" xfId="57" applyNumberFormat="1" applyFont="1" applyFill="1" applyBorder="1" applyAlignment="1" applyProtection="1">
      <alignment horizontal="center" vertical="top" wrapText="1"/>
      <protection/>
    </xf>
    <xf numFmtId="49" fontId="49" fillId="0" borderId="17" xfId="51" applyNumberFormat="1" applyFont="1" applyBorder="1" applyAlignment="1" applyProtection="1">
      <alignment horizontal="left" vertical="top" wrapText="1"/>
      <protection/>
    </xf>
    <xf numFmtId="49" fontId="49" fillId="0" borderId="17" xfId="59" applyNumberFormat="1" applyFont="1" applyFill="1" applyBorder="1" applyAlignment="1" applyProtection="1">
      <alignment horizontal="center" vertical="top" wrapText="1"/>
      <protection/>
    </xf>
    <xf numFmtId="49" fontId="46" fillId="0" borderId="17" xfId="51" applyNumberFormat="1" applyFont="1" applyBorder="1" applyAlignment="1" applyProtection="1">
      <alignment horizontal="left" vertical="top" wrapText="1"/>
      <protection/>
    </xf>
    <xf numFmtId="49" fontId="49" fillId="0" borderId="17" xfId="66" applyNumberFormat="1" applyFont="1" applyBorder="1" applyProtection="1">
      <alignment horizontal="left" vertical="top" wrapText="1"/>
      <protection/>
    </xf>
    <xf numFmtId="49" fontId="49" fillId="0" borderId="17" xfId="79" applyNumberFormat="1" applyFont="1" applyBorder="1" applyProtection="1">
      <alignment horizontal="center" vertical="top" wrapText="1"/>
      <protection/>
    </xf>
    <xf numFmtId="49" fontId="46" fillId="0" borderId="17" xfId="66" applyNumberFormat="1" applyBorder="1" applyProtection="1">
      <alignment horizontal="left" vertical="top" wrapText="1"/>
      <protection/>
    </xf>
    <xf numFmtId="49" fontId="46" fillId="0" borderId="17" xfId="79" applyNumberFormat="1" applyBorder="1" applyProtection="1">
      <alignment horizontal="center" vertical="top" wrapText="1"/>
      <protection/>
    </xf>
    <xf numFmtId="11" fontId="49" fillId="0" borderId="17" xfId="51" applyNumberFormat="1" applyFont="1" applyBorder="1" applyAlignment="1" applyProtection="1">
      <alignment horizontal="left" vertical="top" wrapText="1"/>
      <protection/>
    </xf>
    <xf numFmtId="49" fontId="46" fillId="0" borderId="17" xfId="65" applyNumberFormat="1" applyFont="1" applyFill="1" applyBorder="1" applyAlignment="1" applyProtection="1">
      <alignment horizontal="left" vertical="top" wrapText="1"/>
      <protection/>
    </xf>
    <xf numFmtId="49" fontId="46" fillId="0" borderId="17" xfId="78" applyNumberFormat="1" applyFont="1" applyBorder="1" applyAlignment="1" applyProtection="1">
      <alignment horizontal="center" vertical="top" wrapText="1"/>
      <protection/>
    </xf>
    <xf numFmtId="49" fontId="46" fillId="36" borderId="17" xfId="51" applyNumberFormat="1" applyFont="1" applyFill="1" applyBorder="1" applyAlignment="1" applyProtection="1">
      <alignment horizontal="left" vertical="top" wrapText="1"/>
      <protection/>
    </xf>
    <xf numFmtId="49" fontId="46" fillId="36" borderId="17" xfId="59" applyNumberFormat="1" applyFont="1" applyFill="1" applyBorder="1" applyAlignment="1" applyProtection="1">
      <alignment horizontal="center" vertical="top" wrapText="1"/>
      <protection/>
    </xf>
    <xf numFmtId="49" fontId="49" fillId="0" borderId="17" xfId="51" applyNumberFormat="1" applyFont="1" applyFill="1" applyBorder="1" applyAlignment="1" applyProtection="1">
      <alignment horizontal="left" vertical="top" wrapText="1"/>
      <protection/>
    </xf>
    <xf numFmtId="49" fontId="46" fillId="0" borderId="17" xfId="51" applyNumberFormat="1" applyFont="1" applyFill="1" applyBorder="1" applyAlignment="1" applyProtection="1">
      <alignment horizontal="left" vertical="top" wrapText="1"/>
      <protection/>
    </xf>
    <xf numFmtId="0" fontId="49" fillId="0" borderId="17" xfId="65" applyNumberFormat="1" applyFont="1" applyFill="1" applyBorder="1" applyAlignment="1" applyProtection="1">
      <alignment horizontal="left" vertical="top" wrapText="1"/>
      <protection/>
    </xf>
    <xf numFmtId="49" fontId="49" fillId="0" borderId="17" xfId="78" applyFont="1" applyFill="1" applyBorder="1" applyAlignment="1" applyProtection="1">
      <alignment horizontal="center" vertical="top" wrapText="1"/>
      <protection/>
    </xf>
    <xf numFmtId="0" fontId="46" fillId="0" borderId="17" xfId="65" applyNumberFormat="1" applyFont="1" applyFill="1" applyBorder="1" applyAlignment="1" applyProtection="1">
      <alignment horizontal="left" vertical="top" wrapText="1"/>
      <protection/>
    </xf>
    <xf numFmtId="49" fontId="46" fillId="0" borderId="17" xfId="78" applyFont="1" applyFill="1" applyBorder="1" applyAlignment="1" applyProtection="1">
      <alignment horizontal="center" vertical="top" wrapText="1"/>
      <protection/>
    </xf>
    <xf numFmtId="49" fontId="49" fillId="0" borderId="17" xfId="65" applyNumberFormat="1" applyFont="1" applyFill="1" applyBorder="1" applyAlignment="1" applyProtection="1">
      <alignment horizontal="left" vertical="top" wrapText="1"/>
      <protection/>
    </xf>
    <xf numFmtId="49" fontId="49" fillId="36" borderId="17" xfId="65" applyNumberFormat="1" applyFont="1" applyFill="1" applyBorder="1" applyAlignment="1" applyProtection="1">
      <alignment horizontal="left" vertical="top" wrapText="1"/>
      <protection/>
    </xf>
    <xf numFmtId="49" fontId="49" fillId="36" borderId="17" xfId="59" applyNumberFormat="1" applyFont="1" applyFill="1" applyBorder="1" applyAlignment="1" applyProtection="1">
      <alignment horizontal="center" vertical="top" wrapText="1"/>
      <protection/>
    </xf>
    <xf numFmtId="49" fontId="49" fillId="0" borderId="17" xfId="78" applyNumberFormat="1" applyFont="1" applyBorder="1" applyAlignment="1" applyProtection="1">
      <alignment horizontal="center" vertical="top" wrapText="1"/>
      <protection/>
    </xf>
    <xf numFmtId="49" fontId="7" fillId="0" borderId="17" xfId="65" applyNumberFormat="1" applyFont="1" applyFill="1" applyBorder="1" applyAlignment="1" applyProtection="1">
      <alignment horizontal="left" vertical="top" wrapText="1"/>
      <protection/>
    </xf>
    <xf numFmtId="4" fontId="46" fillId="0" borderId="17" xfId="76" applyNumberFormat="1" applyFont="1" applyFill="1" applyBorder="1" applyAlignment="1" applyProtection="1">
      <alignment horizontal="right" vertical="top" shrinkToFit="1"/>
      <protection/>
    </xf>
    <xf numFmtId="49" fontId="7" fillId="0" borderId="17" xfId="51" applyNumberFormat="1" applyFont="1" applyBorder="1" applyAlignment="1" applyProtection="1">
      <alignment horizontal="left" vertical="top" wrapText="1"/>
      <protection/>
    </xf>
    <xf numFmtId="49" fontId="7" fillId="0" borderId="17" xfId="59" applyNumberFormat="1" applyFont="1" applyFill="1" applyBorder="1" applyAlignment="1" applyProtection="1">
      <alignment horizontal="center" vertical="top" wrapText="1"/>
      <protection/>
    </xf>
    <xf numFmtId="49" fontId="49" fillId="0" borderId="17" xfId="78" applyNumberFormat="1" applyFont="1" applyFill="1" applyBorder="1" applyAlignment="1" applyProtection="1">
      <alignment horizontal="center" vertical="top" wrapText="1"/>
      <protection/>
    </xf>
    <xf numFmtId="49" fontId="46" fillId="0" borderId="17" xfId="65" applyNumberFormat="1" applyFont="1" applyFill="1" applyBorder="1" applyAlignment="1" applyProtection="1">
      <alignment horizontal="left" vertical="top" wrapText="1"/>
      <protection/>
    </xf>
    <xf numFmtId="49" fontId="46" fillId="0" borderId="17" xfId="78" applyNumberFormat="1" applyFont="1" applyBorder="1" applyAlignment="1" applyProtection="1">
      <alignment horizontal="center" vertical="top" wrapText="1"/>
      <protection/>
    </xf>
    <xf numFmtId="49" fontId="7" fillId="0" borderId="17" xfId="66" applyNumberFormat="1" applyFont="1" applyFill="1" applyBorder="1" applyProtection="1">
      <alignment horizontal="left" vertical="top" wrapText="1"/>
      <protection/>
    </xf>
    <xf numFmtId="49" fontId="7" fillId="0" borderId="17" xfId="79" applyNumberFormat="1" applyFont="1" applyFill="1" applyBorder="1" applyProtection="1">
      <alignment horizontal="center" vertical="top" wrapText="1"/>
      <protection/>
    </xf>
    <xf numFmtId="49" fontId="49" fillId="0" borderId="17" xfId="67" applyNumberFormat="1" applyFont="1" applyBorder="1" applyProtection="1">
      <alignment horizontal="left" vertical="top" wrapText="1"/>
      <protection/>
    </xf>
    <xf numFmtId="49" fontId="67" fillId="0" borderId="17" xfId="80" applyNumberFormat="1" applyFont="1" applyBorder="1" applyProtection="1">
      <alignment horizontal="center" vertical="top" wrapText="1"/>
      <protection/>
    </xf>
    <xf numFmtId="49" fontId="49" fillId="0" borderId="17" xfId="80" applyNumberFormat="1" applyFont="1" applyBorder="1" applyProtection="1">
      <alignment horizontal="center" vertical="top" wrapText="1"/>
      <protection/>
    </xf>
    <xf numFmtId="49" fontId="46" fillId="0" borderId="17" xfId="67" applyNumberFormat="1" applyBorder="1" applyProtection="1">
      <alignment horizontal="left" vertical="top" wrapText="1"/>
      <protection/>
    </xf>
    <xf numFmtId="49" fontId="46" fillId="0" borderId="17" xfId="80" applyNumberFormat="1" applyBorder="1" applyProtection="1">
      <alignment horizontal="center" vertical="top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td" xfId="40"/>
    <cellStyle name="td 2" xfId="41"/>
    <cellStyle name="tr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2 3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7" xfId="76"/>
    <cellStyle name="xl37 2" xfId="77"/>
    <cellStyle name="xl38" xfId="78"/>
    <cellStyle name="xl38 2" xfId="79"/>
    <cellStyle name="xl38 3" xfId="80"/>
    <cellStyle name="xl39" xfId="81"/>
    <cellStyle name="xl39 2" xfId="82"/>
    <cellStyle name="xl40" xfId="83"/>
    <cellStyle name="xl40 2" xfId="84"/>
    <cellStyle name="xl41" xfId="85"/>
    <cellStyle name="xl41 2" xfId="86"/>
    <cellStyle name="xl42" xfId="87"/>
    <cellStyle name="xl42 2" xfId="88"/>
    <cellStyle name="xl43" xfId="89"/>
    <cellStyle name="xl44" xfId="90"/>
    <cellStyle name="xl45" xfId="91"/>
    <cellStyle name="xl46" xfId="92"/>
    <cellStyle name="xl47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_Лист1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zoomScale="115" zoomScaleNormal="115" zoomScalePageLayoutView="0" workbookViewId="0" topLeftCell="A59">
      <selection activeCell="A11" sqref="A11"/>
    </sheetView>
  </sheetViews>
  <sheetFormatPr defaultColWidth="9.125" defaultRowHeight="12.75"/>
  <cols>
    <col min="1" max="1" width="48.25390625" style="0" customWidth="1"/>
    <col min="2" max="2" width="14.625" style="0" customWidth="1"/>
    <col min="3" max="3" width="6.25390625" style="0" customWidth="1"/>
    <col min="4" max="4" width="14.375" style="0" customWidth="1"/>
    <col min="5" max="5" width="13.75390625" style="0" customWidth="1"/>
    <col min="6" max="6" width="14.875" style="0" customWidth="1"/>
    <col min="8" max="8" width="13.25390625" style="0" customWidth="1"/>
  </cols>
  <sheetData>
    <row r="1" spans="4:6" ht="99.75" customHeight="1">
      <c r="D1" s="38" t="s">
        <v>329</v>
      </c>
      <c r="E1" s="38"/>
      <c r="F1" s="38"/>
    </row>
    <row r="2" spans="4:6" ht="12.75">
      <c r="D2" s="9"/>
      <c r="E2" s="9"/>
      <c r="F2" s="10" t="s">
        <v>314</v>
      </c>
    </row>
    <row r="3" spans="1:6" ht="75.75" customHeight="1">
      <c r="A3" s="3"/>
      <c r="B3" s="3"/>
      <c r="C3" s="6"/>
      <c r="D3" s="39" t="s">
        <v>285</v>
      </c>
      <c r="E3" s="39"/>
      <c r="F3" s="39"/>
    </row>
    <row r="4" spans="1:6" ht="62.25" customHeight="1">
      <c r="A4" s="37" t="s">
        <v>121</v>
      </c>
      <c r="B4" s="37"/>
      <c r="C4" s="37"/>
      <c r="D4" s="37"/>
      <c r="E4" s="37"/>
      <c r="F4" s="37"/>
    </row>
    <row r="5" spans="1:6" ht="14.25" customHeight="1">
      <c r="A5" s="2"/>
      <c r="B5" s="2"/>
      <c r="C5" s="2"/>
      <c r="D5" s="4"/>
      <c r="F5" s="4" t="s">
        <v>0</v>
      </c>
    </row>
    <row r="6" spans="1:6" ht="148.5" customHeight="1">
      <c r="A6" s="1" t="s">
        <v>1</v>
      </c>
      <c r="B6" s="1" t="s">
        <v>2</v>
      </c>
      <c r="C6" s="1" t="s">
        <v>3</v>
      </c>
      <c r="D6" s="11" t="s">
        <v>330</v>
      </c>
      <c r="E6" s="7" t="s">
        <v>100</v>
      </c>
      <c r="F6" s="8" t="s">
        <v>120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1.5" customHeight="1">
      <c r="A8" s="29" t="s">
        <v>247</v>
      </c>
      <c r="B8" s="5"/>
      <c r="C8" s="5"/>
      <c r="D8" s="28">
        <f>D9+D18+D42+D51+D56+D63+D80+D117+D124+D136+D153+D184+D189+D201+D218+D293+D311+D316</f>
        <v>289110280.77</v>
      </c>
      <c r="E8" s="28">
        <f>E9+E18+E42+E51+E56+E63+E80+E117+E124+E136+E153+E184+E189+E201+E218+E293+E311+E316</f>
        <v>31254535</v>
      </c>
      <c r="F8" s="28">
        <f>F9+F18+F42+F51+F56+F63+F80+F117+F124+F136+F153+F184+F189+F201+F218+F293+F311+F316</f>
        <v>320364815.77</v>
      </c>
    </row>
    <row r="9" spans="1:6" ht="38.25">
      <c r="A9" s="40" t="s">
        <v>122</v>
      </c>
      <c r="B9" s="41" t="s">
        <v>4</v>
      </c>
      <c r="C9" s="41"/>
      <c r="D9" s="23">
        <f>D10+D14</f>
        <v>1284822.4</v>
      </c>
      <c r="E9" s="23">
        <f>E10+E14</f>
        <v>0</v>
      </c>
      <c r="F9" s="23">
        <f>F10+F14</f>
        <v>1284822.4</v>
      </c>
    </row>
    <row r="10" spans="1:6" ht="25.5">
      <c r="A10" s="42" t="s">
        <v>185</v>
      </c>
      <c r="B10" s="43" t="s">
        <v>5</v>
      </c>
      <c r="C10" s="43"/>
      <c r="D10" s="23">
        <f aca="true" t="shared" si="0" ref="D10:F12">D11</f>
        <v>1134822.4</v>
      </c>
      <c r="E10" s="23">
        <f t="shared" si="0"/>
        <v>0</v>
      </c>
      <c r="F10" s="23">
        <f t="shared" si="0"/>
        <v>1134822.4</v>
      </c>
    </row>
    <row r="11" spans="1:6" ht="54.75" customHeight="1">
      <c r="A11" s="42" t="s">
        <v>184</v>
      </c>
      <c r="B11" s="43" t="s">
        <v>6</v>
      </c>
      <c r="C11" s="43"/>
      <c r="D11" s="23">
        <f t="shared" si="0"/>
        <v>1134822.4</v>
      </c>
      <c r="E11" s="23">
        <f t="shared" si="0"/>
        <v>0</v>
      </c>
      <c r="F11" s="23">
        <f t="shared" si="0"/>
        <v>1134822.4</v>
      </c>
    </row>
    <row r="12" spans="1:6" ht="25.5">
      <c r="A12" s="42" t="s">
        <v>182</v>
      </c>
      <c r="B12" s="43" t="s">
        <v>6</v>
      </c>
      <c r="C12" s="43" t="s">
        <v>7</v>
      </c>
      <c r="D12" s="23">
        <f t="shared" si="0"/>
        <v>1134822.4</v>
      </c>
      <c r="E12" s="23">
        <f t="shared" si="0"/>
        <v>0</v>
      </c>
      <c r="F12" s="23">
        <f t="shared" si="0"/>
        <v>1134822.4</v>
      </c>
    </row>
    <row r="13" spans="1:6" ht="27.75" customHeight="1">
      <c r="A13" s="44" t="s">
        <v>161</v>
      </c>
      <c r="B13" s="36" t="s">
        <v>6</v>
      </c>
      <c r="C13" s="36" t="s">
        <v>8</v>
      </c>
      <c r="D13" s="35">
        <v>1134822.4</v>
      </c>
      <c r="E13" s="24"/>
      <c r="F13" s="24">
        <f>D13+E13</f>
        <v>1134822.4</v>
      </c>
    </row>
    <row r="14" spans="1:6" ht="79.5" customHeight="1">
      <c r="A14" s="42" t="s">
        <v>160</v>
      </c>
      <c r="B14" s="43" t="s">
        <v>107</v>
      </c>
      <c r="C14" s="43"/>
      <c r="D14" s="23">
        <f aca="true" t="shared" si="1" ref="D14:F16">D15</f>
        <v>150000</v>
      </c>
      <c r="E14" s="23">
        <f t="shared" si="1"/>
        <v>0</v>
      </c>
      <c r="F14" s="23">
        <f t="shared" si="1"/>
        <v>150000</v>
      </c>
    </row>
    <row r="15" spans="1:6" ht="67.5" customHeight="1">
      <c r="A15" s="42" t="s">
        <v>162</v>
      </c>
      <c r="B15" s="43" t="s">
        <v>109</v>
      </c>
      <c r="C15" s="43"/>
      <c r="D15" s="23">
        <f t="shared" si="1"/>
        <v>150000</v>
      </c>
      <c r="E15" s="23">
        <f t="shared" si="1"/>
        <v>0</v>
      </c>
      <c r="F15" s="23">
        <f t="shared" si="1"/>
        <v>150000</v>
      </c>
    </row>
    <row r="16" spans="1:6" ht="30" customHeight="1">
      <c r="A16" s="42" t="s">
        <v>163</v>
      </c>
      <c r="B16" s="43" t="s">
        <v>109</v>
      </c>
      <c r="C16" s="43" t="s">
        <v>9</v>
      </c>
      <c r="D16" s="23">
        <f t="shared" si="1"/>
        <v>150000</v>
      </c>
      <c r="E16" s="23">
        <f t="shared" si="1"/>
        <v>0</v>
      </c>
      <c r="F16" s="23">
        <f t="shared" si="1"/>
        <v>150000</v>
      </c>
    </row>
    <row r="17" spans="1:6" ht="30.75" customHeight="1">
      <c r="A17" s="44" t="s">
        <v>164</v>
      </c>
      <c r="B17" s="36" t="s">
        <v>109</v>
      </c>
      <c r="C17" s="36" t="s">
        <v>10</v>
      </c>
      <c r="D17" s="35">
        <v>150000</v>
      </c>
      <c r="E17" s="24"/>
      <c r="F17" s="24">
        <f>D17+E17</f>
        <v>150000</v>
      </c>
    </row>
    <row r="18" spans="1:6" ht="44.25" customHeight="1">
      <c r="A18" s="40" t="s">
        <v>123</v>
      </c>
      <c r="B18" s="41" t="s">
        <v>11</v>
      </c>
      <c r="C18" s="41"/>
      <c r="D18" s="23">
        <f>D19+D31</f>
        <v>3267000</v>
      </c>
      <c r="E18" s="23">
        <f>E19+E31</f>
        <v>0</v>
      </c>
      <c r="F18" s="23">
        <f>F19+F31</f>
        <v>3267000</v>
      </c>
    </row>
    <row r="19" spans="1:6" ht="27.75" customHeight="1">
      <c r="A19" s="42" t="s">
        <v>166</v>
      </c>
      <c r="B19" s="43" t="s">
        <v>12</v>
      </c>
      <c r="C19" s="43"/>
      <c r="D19" s="23">
        <f>D20+D25+D28</f>
        <v>2135000</v>
      </c>
      <c r="E19" s="23">
        <f>E20+E25+E28</f>
        <v>0</v>
      </c>
      <c r="F19" s="23">
        <f>F20+F25+F28</f>
        <v>2135000</v>
      </c>
    </row>
    <row r="20" spans="1:6" ht="15" customHeight="1">
      <c r="A20" s="42" t="s">
        <v>165</v>
      </c>
      <c r="B20" s="43" t="s">
        <v>13</v>
      </c>
      <c r="C20" s="43"/>
      <c r="D20" s="23">
        <f>D21+D23</f>
        <v>555000</v>
      </c>
      <c r="E20" s="23">
        <f>E21+E23</f>
        <v>0</v>
      </c>
      <c r="F20" s="23">
        <f>F21+F23</f>
        <v>555000</v>
      </c>
    </row>
    <row r="21" spans="1:6" ht="16.5" customHeight="1">
      <c r="A21" s="42" t="s">
        <v>167</v>
      </c>
      <c r="B21" s="43" t="s">
        <v>13</v>
      </c>
      <c r="C21" s="43" t="s">
        <v>14</v>
      </c>
      <c r="D21" s="23">
        <f>D22</f>
        <v>100000</v>
      </c>
      <c r="E21" s="23">
        <f>E22</f>
        <v>0</v>
      </c>
      <c r="F21" s="23">
        <f>F22</f>
        <v>100000</v>
      </c>
    </row>
    <row r="22" spans="1:6" ht="28.5" customHeight="1">
      <c r="A22" s="44" t="s">
        <v>168</v>
      </c>
      <c r="B22" s="36" t="s">
        <v>13</v>
      </c>
      <c r="C22" s="36" t="s">
        <v>101</v>
      </c>
      <c r="D22" s="35">
        <v>100000</v>
      </c>
      <c r="E22" s="24"/>
      <c r="F22" s="24">
        <f>D22+E22</f>
        <v>100000</v>
      </c>
    </row>
    <row r="23" spans="1:6" ht="27.75" customHeight="1">
      <c r="A23" s="42" t="s">
        <v>163</v>
      </c>
      <c r="B23" s="43" t="s">
        <v>13</v>
      </c>
      <c r="C23" s="43" t="s">
        <v>9</v>
      </c>
      <c r="D23" s="23">
        <f>D24</f>
        <v>455000</v>
      </c>
      <c r="E23" s="23">
        <f>E24</f>
        <v>0</v>
      </c>
      <c r="F23" s="23">
        <f>F24</f>
        <v>455000</v>
      </c>
    </row>
    <row r="24" spans="1:6" ht="30.75" customHeight="1">
      <c r="A24" s="44" t="s">
        <v>164</v>
      </c>
      <c r="B24" s="36" t="s">
        <v>13</v>
      </c>
      <c r="C24" s="36" t="s">
        <v>10</v>
      </c>
      <c r="D24" s="35">
        <v>455000</v>
      </c>
      <c r="E24" s="24"/>
      <c r="F24" s="24">
        <f>D24+E24</f>
        <v>455000</v>
      </c>
    </row>
    <row r="25" spans="1:6" ht="28.5" customHeight="1">
      <c r="A25" s="42" t="s">
        <v>169</v>
      </c>
      <c r="B25" s="43" t="s">
        <v>16</v>
      </c>
      <c r="C25" s="43"/>
      <c r="D25" s="23">
        <f aca="true" t="shared" si="2" ref="D25:F26">D26</f>
        <v>400000</v>
      </c>
      <c r="E25" s="23">
        <f t="shared" si="2"/>
        <v>0</v>
      </c>
      <c r="F25" s="23">
        <f t="shared" si="2"/>
        <v>400000</v>
      </c>
    </row>
    <row r="26" spans="1:6" ht="15" customHeight="1">
      <c r="A26" s="42" t="s">
        <v>170</v>
      </c>
      <c r="B26" s="43" t="s">
        <v>16</v>
      </c>
      <c r="C26" s="43" t="s">
        <v>17</v>
      </c>
      <c r="D26" s="23">
        <f t="shared" si="2"/>
        <v>400000</v>
      </c>
      <c r="E26" s="23">
        <f t="shared" si="2"/>
        <v>0</v>
      </c>
      <c r="F26" s="23">
        <f t="shared" si="2"/>
        <v>400000</v>
      </c>
    </row>
    <row r="27" spans="1:6" ht="45" customHeight="1">
      <c r="A27" s="44" t="s">
        <v>171</v>
      </c>
      <c r="B27" s="36" t="s">
        <v>16</v>
      </c>
      <c r="C27" s="36" t="s">
        <v>18</v>
      </c>
      <c r="D27" s="35">
        <v>400000</v>
      </c>
      <c r="E27" s="24"/>
      <c r="F27" s="24">
        <f>D27+E27</f>
        <v>400000</v>
      </c>
    </row>
    <row r="28" spans="1:6" ht="38.25">
      <c r="A28" s="42" t="s">
        <v>213</v>
      </c>
      <c r="B28" s="43" t="s">
        <v>19</v>
      </c>
      <c r="C28" s="43"/>
      <c r="D28" s="23">
        <f aca="true" t="shared" si="3" ref="D28:F29">D29</f>
        <v>1180000</v>
      </c>
      <c r="E28" s="23">
        <f t="shared" si="3"/>
        <v>0</v>
      </c>
      <c r="F28" s="23">
        <f t="shared" si="3"/>
        <v>1180000</v>
      </c>
    </row>
    <row r="29" spans="1:6" ht="12.75">
      <c r="A29" s="42" t="s">
        <v>202</v>
      </c>
      <c r="B29" s="43" t="s">
        <v>19</v>
      </c>
      <c r="C29" s="43" t="s">
        <v>20</v>
      </c>
      <c r="D29" s="23">
        <f t="shared" si="3"/>
        <v>1180000</v>
      </c>
      <c r="E29" s="23">
        <f t="shared" si="3"/>
        <v>0</v>
      </c>
      <c r="F29" s="23">
        <f t="shared" si="3"/>
        <v>1180000</v>
      </c>
    </row>
    <row r="30" spans="1:6" ht="12.75">
      <c r="A30" s="44" t="s">
        <v>203</v>
      </c>
      <c r="B30" s="36" t="s">
        <v>19</v>
      </c>
      <c r="C30" s="36" t="s">
        <v>21</v>
      </c>
      <c r="D30" s="35">
        <v>1180000</v>
      </c>
      <c r="E30" s="24"/>
      <c r="F30" s="24">
        <f>D30+E30</f>
        <v>1180000</v>
      </c>
    </row>
    <row r="31" spans="1:6" ht="25.5">
      <c r="A31" s="42" t="s">
        <v>214</v>
      </c>
      <c r="B31" s="43" t="s">
        <v>22</v>
      </c>
      <c r="C31" s="43"/>
      <c r="D31" s="23">
        <f>D36+D39</f>
        <v>1132000</v>
      </c>
      <c r="E31" s="23">
        <f>E36+E39</f>
        <v>0</v>
      </c>
      <c r="F31" s="23">
        <f>F36+F39</f>
        <v>1132000</v>
      </c>
    </row>
    <row r="32" spans="1:6" ht="15.75" customHeight="1" hidden="1">
      <c r="A32" s="42"/>
      <c r="B32" s="43"/>
      <c r="C32" s="43"/>
      <c r="D32" s="23"/>
      <c r="E32" s="23"/>
      <c r="F32" s="23"/>
    </row>
    <row r="33" spans="1:6" ht="15.75" customHeight="1" hidden="1">
      <c r="A33" s="42"/>
      <c r="B33" s="43"/>
      <c r="C33" s="43"/>
      <c r="D33" s="23"/>
      <c r="E33" s="23"/>
      <c r="F33" s="23"/>
    </row>
    <row r="34" spans="1:6" ht="15.75" customHeight="1" hidden="1">
      <c r="A34" s="42"/>
      <c r="B34" s="43"/>
      <c r="C34" s="43"/>
      <c r="D34" s="23"/>
      <c r="E34" s="23"/>
      <c r="F34" s="23"/>
    </row>
    <row r="35" spans="1:6" ht="15.75" customHeight="1" hidden="1">
      <c r="A35" s="42"/>
      <c r="B35" s="43"/>
      <c r="C35" s="43"/>
      <c r="D35" s="23"/>
      <c r="E35" s="23"/>
      <c r="F35" s="23"/>
    </row>
    <row r="36" spans="1:6" ht="12.75">
      <c r="A36" s="42" t="s">
        <v>215</v>
      </c>
      <c r="B36" s="43" t="s">
        <v>23</v>
      </c>
      <c r="C36" s="43"/>
      <c r="D36" s="23">
        <f aca="true" t="shared" si="4" ref="D36:F37">D37</f>
        <v>808000</v>
      </c>
      <c r="E36" s="23">
        <f t="shared" si="4"/>
        <v>0</v>
      </c>
      <c r="F36" s="23">
        <f t="shared" si="4"/>
        <v>808000</v>
      </c>
    </row>
    <row r="37" spans="1:6" ht="12.75">
      <c r="A37" s="42" t="s">
        <v>167</v>
      </c>
      <c r="B37" s="43" t="s">
        <v>23</v>
      </c>
      <c r="C37" s="43" t="s">
        <v>14</v>
      </c>
      <c r="D37" s="23">
        <f t="shared" si="4"/>
        <v>808000</v>
      </c>
      <c r="E37" s="23">
        <f t="shared" si="4"/>
        <v>0</v>
      </c>
      <c r="F37" s="23">
        <f t="shared" si="4"/>
        <v>808000</v>
      </c>
    </row>
    <row r="38" spans="1:6" ht="21.75" customHeight="1">
      <c r="A38" s="44" t="s">
        <v>216</v>
      </c>
      <c r="B38" s="36" t="s">
        <v>23</v>
      </c>
      <c r="C38" s="36" t="s">
        <v>15</v>
      </c>
      <c r="D38" s="35">
        <v>808000</v>
      </c>
      <c r="E38" s="24"/>
      <c r="F38" s="24">
        <f>D38+E38</f>
        <v>808000</v>
      </c>
    </row>
    <row r="39" spans="1:6" ht="25.5">
      <c r="A39" s="42" t="s">
        <v>217</v>
      </c>
      <c r="B39" s="43" t="s">
        <v>102</v>
      </c>
      <c r="C39" s="43"/>
      <c r="D39" s="23">
        <f aca="true" t="shared" si="5" ref="D39:F40">D40</f>
        <v>324000</v>
      </c>
      <c r="E39" s="23">
        <f t="shared" si="5"/>
        <v>0</v>
      </c>
      <c r="F39" s="23">
        <f t="shared" si="5"/>
        <v>324000</v>
      </c>
    </row>
    <row r="40" spans="1:6" ht="12.75">
      <c r="A40" s="42" t="s">
        <v>167</v>
      </c>
      <c r="B40" s="43" t="s">
        <v>102</v>
      </c>
      <c r="C40" s="43" t="s">
        <v>14</v>
      </c>
      <c r="D40" s="23">
        <f t="shared" si="5"/>
        <v>324000</v>
      </c>
      <c r="E40" s="23">
        <f t="shared" si="5"/>
        <v>0</v>
      </c>
      <c r="F40" s="23">
        <f t="shared" si="5"/>
        <v>324000</v>
      </c>
    </row>
    <row r="41" spans="1:6" ht="25.5">
      <c r="A41" s="44" t="s">
        <v>218</v>
      </c>
      <c r="B41" s="36" t="s">
        <v>102</v>
      </c>
      <c r="C41" s="36" t="s">
        <v>103</v>
      </c>
      <c r="D41" s="35">
        <v>324000</v>
      </c>
      <c r="E41" s="24"/>
      <c r="F41" s="24">
        <f>D41+E41</f>
        <v>324000</v>
      </c>
    </row>
    <row r="42" spans="1:6" ht="41.25" customHeight="1">
      <c r="A42" s="40" t="s">
        <v>124</v>
      </c>
      <c r="B42" s="41" t="s">
        <v>24</v>
      </c>
      <c r="C42" s="41"/>
      <c r="D42" s="23">
        <f>D43+D47</f>
        <v>15000</v>
      </c>
      <c r="E42" s="23">
        <f>E43+E47</f>
        <v>0</v>
      </c>
      <c r="F42" s="23">
        <f>F43+F47</f>
        <v>15000</v>
      </c>
    </row>
    <row r="43" spans="1:6" ht="25.5" hidden="1">
      <c r="A43" s="42" t="s">
        <v>219</v>
      </c>
      <c r="B43" s="43" t="s">
        <v>25</v>
      </c>
      <c r="C43" s="43"/>
      <c r="D43" s="23">
        <f aca="true" t="shared" si="6" ref="D43:F45">D44</f>
        <v>0</v>
      </c>
      <c r="E43" s="23">
        <f t="shared" si="6"/>
        <v>0</v>
      </c>
      <c r="F43" s="23">
        <f t="shared" si="6"/>
        <v>0</v>
      </c>
    </row>
    <row r="44" spans="1:6" ht="38.25" hidden="1">
      <c r="A44" s="42" t="s">
        <v>220</v>
      </c>
      <c r="B44" s="43" t="s">
        <v>26</v>
      </c>
      <c r="C44" s="43"/>
      <c r="D44" s="23">
        <f t="shared" si="6"/>
        <v>0</v>
      </c>
      <c r="E44" s="23">
        <f t="shared" si="6"/>
        <v>0</v>
      </c>
      <c r="F44" s="23">
        <f t="shared" si="6"/>
        <v>0</v>
      </c>
    </row>
    <row r="45" spans="1:6" ht="25.5" hidden="1">
      <c r="A45" s="42" t="s">
        <v>182</v>
      </c>
      <c r="B45" s="43" t="s">
        <v>26</v>
      </c>
      <c r="C45" s="43" t="s">
        <v>7</v>
      </c>
      <c r="D45" s="23">
        <f t="shared" si="6"/>
        <v>0</v>
      </c>
      <c r="E45" s="23">
        <f t="shared" si="6"/>
        <v>0</v>
      </c>
      <c r="F45" s="23">
        <f t="shared" si="6"/>
        <v>0</v>
      </c>
    </row>
    <row r="46" spans="1:6" ht="25.5" hidden="1">
      <c r="A46" s="44" t="s">
        <v>161</v>
      </c>
      <c r="B46" s="36" t="s">
        <v>26</v>
      </c>
      <c r="C46" s="36" t="s">
        <v>8</v>
      </c>
      <c r="D46" s="35">
        <v>0</v>
      </c>
      <c r="E46" s="24"/>
      <c r="F46" s="24">
        <f>D46+E46</f>
        <v>0</v>
      </c>
    </row>
    <row r="47" spans="1:6" ht="38.25">
      <c r="A47" s="45" t="s">
        <v>279</v>
      </c>
      <c r="B47" s="46" t="s">
        <v>276</v>
      </c>
      <c r="C47" s="46"/>
      <c r="D47" s="30">
        <f>D48</f>
        <v>15000</v>
      </c>
      <c r="E47" s="30">
        <f aca="true" t="shared" si="7" ref="E47:F49">E48</f>
        <v>0</v>
      </c>
      <c r="F47" s="30">
        <f t="shared" si="7"/>
        <v>15000</v>
      </c>
    </row>
    <row r="48" spans="1:6" ht="26.25" customHeight="1">
      <c r="A48" s="45" t="s">
        <v>278</v>
      </c>
      <c r="B48" s="46" t="s">
        <v>277</v>
      </c>
      <c r="C48" s="46"/>
      <c r="D48" s="30">
        <f>D49</f>
        <v>15000</v>
      </c>
      <c r="E48" s="30">
        <f t="shared" si="7"/>
        <v>0</v>
      </c>
      <c r="F48" s="30">
        <f t="shared" si="7"/>
        <v>15000</v>
      </c>
    </row>
    <row r="49" spans="1:6" ht="32.25" customHeight="1">
      <c r="A49" s="45" t="s">
        <v>163</v>
      </c>
      <c r="B49" s="46" t="s">
        <v>277</v>
      </c>
      <c r="C49" s="46" t="s">
        <v>9</v>
      </c>
      <c r="D49" s="30">
        <f>D50</f>
        <v>15000</v>
      </c>
      <c r="E49" s="30">
        <f t="shared" si="7"/>
        <v>0</v>
      </c>
      <c r="F49" s="30">
        <f t="shared" si="7"/>
        <v>15000</v>
      </c>
    </row>
    <row r="50" spans="1:6" ht="31.5" customHeight="1">
      <c r="A50" s="47" t="s">
        <v>164</v>
      </c>
      <c r="B50" s="48" t="s">
        <v>277</v>
      </c>
      <c r="C50" s="48" t="s">
        <v>10</v>
      </c>
      <c r="D50" s="24">
        <v>15000</v>
      </c>
      <c r="E50" s="24"/>
      <c r="F50" s="24">
        <f>D50+E50</f>
        <v>15000</v>
      </c>
    </row>
    <row r="51" spans="1:6" ht="55.5" customHeight="1">
      <c r="A51" s="40" t="s">
        <v>125</v>
      </c>
      <c r="B51" s="41" t="s">
        <v>27</v>
      </c>
      <c r="C51" s="41"/>
      <c r="D51" s="23">
        <f aca="true" t="shared" si="8" ref="D51:F54">D52</f>
        <v>1798691.16</v>
      </c>
      <c r="E51" s="23">
        <f t="shared" si="8"/>
        <v>0</v>
      </c>
      <c r="F51" s="23">
        <f t="shared" si="8"/>
        <v>1798691.16</v>
      </c>
    </row>
    <row r="52" spans="1:6" ht="38.25">
      <c r="A52" s="42" t="s">
        <v>252</v>
      </c>
      <c r="B52" s="43" t="s">
        <v>28</v>
      </c>
      <c r="C52" s="43"/>
      <c r="D52" s="23">
        <f t="shared" si="8"/>
        <v>1798691.16</v>
      </c>
      <c r="E52" s="23">
        <f t="shared" si="8"/>
        <v>0</v>
      </c>
      <c r="F52" s="23">
        <f t="shared" si="8"/>
        <v>1798691.16</v>
      </c>
    </row>
    <row r="53" spans="1:6" ht="12.75">
      <c r="A53" s="42" t="s">
        <v>253</v>
      </c>
      <c r="B53" s="43" t="s">
        <v>29</v>
      </c>
      <c r="C53" s="43"/>
      <c r="D53" s="23">
        <f t="shared" si="8"/>
        <v>1798691.16</v>
      </c>
      <c r="E53" s="23">
        <f t="shared" si="8"/>
        <v>0</v>
      </c>
      <c r="F53" s="23">
        <f t="shared" si="8"/>
        <v>1798691.16</v>
      </c>
    </row>
    <row r="54" spans="1:6" ht="25.5">
      <c r="A54" s="42" t="s">
        <v>182</v>
      </c>
      <c r="B54" s="43" t="s">
        <v>29</v>
      </c>
      <c r="C54" s="43" t="s">
        <v>7</v>
      </c>
      <c r="D54" s="23">
        <f t="shared" si="8"/>
        <v>1798691.16</v>
      </c>
      <c r="E54" s="23">
        <f t="shared" si="8"/>
        <v>0</v>
      </c>
      <c r="F54" s="23">
        <f t="shared" si="8"/>
        <v>1798691.16</v>
      </c>
    </row>
    <row r="55" spans="1:6" ht="25.5">
      <c r="A55" s="44" t="s">
        <v>161</v>
      </c>
      <c r="B55" s="36" t="s">
        <v>29</v>
      </c>
      <c r="C55" s="36" t="s">
        <v>8</v>
      </c>
      <c r="D55" s="35">
        <v>1798691.16</v>
      </c>
      <c r="E55" s="24"/>
      <c r="F55" s="24">
        <f>D55+E55</f>
        <v>1798691.16</v>
      </c>
    </row>
    <row r="56" spans="1:6" ht="53.25" customHeight="1">
      <c r="A56" s="40" t="s">
        <v>126</v>
      </c>
      <c r="B56" s="41" t="s">
        <v>30</v>
      </c>
      <c r="C56" s="41"/>
      <c r="D56" s="23">
        <f aca="true" t="shared" si="9" ref="D56:F57">D57</f>
        <v>4279881</v>
      </c>
      <c r="E56" s="23">
        <f t="shared" si="9"/>
        <v>0</v>
      </c>
      <c r="F56" s="23">
        <f t="shared" si="9"/>
        <v>4279881</v>
      </c>
    </row>
    <row r="57" spans="1:6" ht="42" customHeight="1">
      <c r="A57" s="42" t="s">
        <v>254</v>
      </c>
      <c r="B57" s="43" t="s">
        <v>31</v>
      </c>
      <c r="C57" s="43"/>
      <c r="D57" s="23">
        <f t="shared" si="9"/>
        <v>4279881</v>
      </c>
      <c r="E57" s="23">
        <f t="shared" si="9"/>
        <v>0</v>
      </c>
      <c r="F57" s="23">
        <f t="shared" si="9"/>
        <v>4279881</v>
      </c>
    </row>
    <row r="58" spans="1:6" ht="57" customHeight="1">
      <c r="A58" s="42" t="s">
        <v>255</v>
      </c>
      <c r="B58" s="43" t="s">
        <v>32</v>
      </c>
      <c r="C58" s="43"/>
      <c r="D58" s="23">
        <f>D59+D61</f>
        <v>4279881</v>
      </c>
      <c r="E58" s="23">
        <f>E59+E61</f>
        <v>0</v>
      </c>
      <c r="F58" s="23">
        <f>F59+F61</f>
        <v>4279881</v>
      </c>
    </row>
    <row r="59" spans="1:6" ht="25.5">
      <c r="A59" s="42" t="s">
        <v>182</v>
      </c>
      <c r="B59" s="43" t="s">
        <v>32</v>
      </c>
      <c r="C59" s="43" t="s">
        <v>7</v>
      </c>
      <c r="D59" s="23">
        <f>D60</f>
        <v>1310000</v>
      </c>
      <c r="E59" s="23">
        <f>E60</f>
        <v>0</v>
      </c>
      <c r="F59" s="23">
        <f>F60</f>
        <v>1310000</v>
      </c>
    </row>
    <row r="60" spans="1:6" ht="25.5">
      <c r="A60" s="44" t="s">
        <v>161</v>
      </c>
      <c r="B60" s="36" t="s">
        <v>32</v>
      </c>
      <c r="C60" s="36" t="s">
        <v>8</v>
      </c>
      <c r="D60" s="35">
        <v>1310000</v>
      </c>
      <c r="E60" s="24"/>
      <c r="F60" s="24">
        <f>D60+E60</f>
        <v>1310000</v>
      </c>
    </row>
    <row r="61" spans="1:6" ht="25.5">
      <c r="A61" s="42" t="s">
        <v>256</v>
      </c>
      <c r="B61" s="43" t="s">
        <v>32</v>
      </c>
      <c r="C61" s="43" t="s">
        <v>127</v>
      </c>
      <c r="D61" s="23">
        <f>D62</f>
        <v>2969881</v>
      </c>
      <c r="E61" s="23">
        <f>E62</f>
        <v>0</v>
      </c>
      <c r="F61" s="23">
        <f>F62</f>
        <v>2969881</v>
      </c>
    </row>
    <row r="62" spans="1:6" ht="12.75">
      <c r="A62" s="44" t="s">
        <v>257</v>
      </c>
      <c r="B62" s="36" t="s">
        <v>32</v>
      </c>
      <c r="C62" s="36" t="s">
        <v>128</v>
      </c>
      <c r="D62" s="35">
        <v>2969881</v>
      </c>
      <c r="E62" s="24"/>
      <c r="F62" s="24">
        <f>D62+E62</f>
        <v>2969881</v>
      </c>
    </row>
    <row r="63" spans="1:6" ht="51">
      <c r="A63" s="40" t="s">
        <v>33</v>
      </c>
      <c r="B63" s="41" t="s">
        <v>34</v>
      </c>
      <c r="C63" s="41"/>
      <c r="D63" s="23">
        <f>D64+D74</f>
        <v>14180414.27</v>
      </c>
      <c r="E63" s="23">
        <f>E64+E74</f>
        <v>0</v>
      </c>
      <c r="F63" s="23">
        <f>F64+F74</f>
        <v>14180414.27</v>
      </c>
    </row>
    <row r="64" spans="1:6" ht="25.5">
      <c r="A64" s="42" t="s">
        <v>258</v>
      </c>
      <c r="B64" s="43" t="s">
        <v>35</v>
      </c>
      <c r="C64" s="43"/>
      <c r="D64" s="23">
        <f>D65+D70</f>
        <v>13804512.27</v>
      </c>
      <c r="E64" s="23">
        <f>E65+E70</f>
        <v>0</v>
      </c>
      <c r="F64" s="23">
        <f>F65+F70</f>
        <v>13804512.27</v>
      </c>
    </row>
    <row r="65" spans="1:6" ht="12.75">
      <c r="A65" s="42" t="s">
        <v>195</v>
      </c>
      <c r="B65" s="43" t="s">
        <v>106</v>
      </c>
      <c r="C65" s="43"/>
      <c r="D65" s="23">
        <f>D66+D68</f>
        <v>132831.96</v>
      </c>
      <c r="E65" s="23">
        <f>E66+E68</f>
        <v>0</v>
      </c>
      <c r="F65" s="23">
        <f>F66+F68</f>
        <v>132831.96</v>
      </c>
    </row>
    <row r="66" spans="1:6" ht="25.5" hidden="1">
      <c r="A66" s="42" t="s">
        <v>182</v>
      </c>
      <c r="B66" s="43" t="s">
        <v>106</v>
      </c>
      <c r="C66" s="43" t="s">
        <v>7</v>
      </c>
      <c r="D66" s="23">
        <f>D67</f>
        <v>0</v>
      </c>
      <c r="E66" s="23">
        <f>E67</f>
        <v>0</v>
      </c>
      <c r="F66" s="23">
        <f>F67</f>
        <v>0</v>
      </c>
    </row>
    <row r="67" spans="1:6" ht="25.5" hidden="1">
      <c r="A67" s="44" t="s">
        <v>161</v>
      </c>
      <c r="B67" s="36" t="s">
        <v>106</v>
      </c>
      <c r="C67" s="36" t="s">
        <v>8</v>
      </c>
      <c r="D67" s="35">
        <v>0</v>
      </c>
      <c r="E67" s="24"/>
      <c r="F67" s="24">
        <f>D67+E67</f>
        <v>0</v>
      </c>
    </row>
    <row r="68" spans="1:6" ht="22.5" customHeight="1">
      <c r="A68" s="42" t="s">
        <v>170</v>
      </c>
      <c r="B68" s="43" t="s">
        <v>106</v>
      </c>
      <c r="C68" s="43" t="s">
        <v>17</v>
      </c>
      <c r="D68" s="30">
        <f>D69</f>
        <v>132831.96</v>
      </c>
      <c r="E68" s="30">
        <f>E69</f>
        <v>0</v>
      </c>
      <c r="F68" s="30">
        <f>F69</f>
        <v>132831.96</v>
      </c>
    </row>
    <row r="69" spans="1:6" ht="45.75" customHeight="1">
      <c r="A69" s="44" t="s">
        <v>171</v>
      </c>
      <c r="B69" s="36" t="s">
        <v>106</v>
      </c>
      <c r="C69" s="36" t="s">
        <v>18</v>
      </c>
      <c r="D69" s="24">
        <v>132831.96</v>
      </c>
      <c r="E69" s="24"/>
      <c r="F69" s="24">
        <f>D69+E69</f>
        <v>132831.96</v>
      </c>
    </row>
    <row r="70" spans="1:6" ht="144" customHeight="1">
      <c r="A70" s="49" t="s">
        <v>259</v>
      </c>
      <c r="B70" s="43" t="s">
        <v>129</v>
      </c>
      <c r="C70" s="43"/>
      <c r="D70" s="23">
        <f>D71</f>
        <v>13671680.309999999</v>
      </c>
      <c r="E70" s="23">
        <f>E71</f>
        <v>0</v>
      </c>
      <c r="F70" s="23">
        <f>F71</f>
        <v>13671680.309999999</v>
      </c>
    </row>
    <row r="71" spans="1:6" ht="12.75">
      <c r="A71" s="42" t="s">
        <v>170</v>
      </c>
      <c r="B71" s="43" t="s">
        <v>129</v>
      </c>
      <c r="C71" s="43" t="s">
        <v>17</v>
      </c>
      <c r="D71" s="23">
        <f>D72+D73</f>
        <v>13671680.309999999</v>
      </c>
      <c r="E71" s="23">
        <f>E72+E73</f>
        <v>0</v>
      </c>
      <c r="F71" s="23">
        <f>F72+F73</f>
        <v>13671680.309999999</v>
      </c>
    </row>
    <row r="72" spans="1:6" ht="52.5" customHeight="1">
      <c r="A72" s="50" t="s">
        <v>291</v>
      </c>
      <c r="B72" s="51" t="s">
        <v>129</v>
      </c>
      <c r="C72" s="36" t="s">
        <v>18</v>
      </c>
      <c r="D72" s="32">
        <v>12304512.27</v>
      </c>
      <c r="E72" s="24"/>
      <c r="F72" s="24">
        <f>D72+E72</f>
        <v>12304512.27</v>
      </c>
    </row>
    <row r="73" spans="1:6" ht="53.25" customHeight="1">
      <c r="A73" s="50" t="s">
        <v>292</v>
      </c>
      <c r="B73" s="51" t="s">
        <v>129</v>
      </c>
      <c r="C73" s="36" t="s">
        <v>18</v>
      </c>
      <c r="D73" s="24">
        <v>1367168.04</v>
      </c>
      <c r="E73" s="24"/>
      <c r="F73" s="24">
        <f>D73+E73</f>
        <v>1367168.04</v>
      </c>
    </row>
    <row r="74" spans="1:6" ht="25.5">
      <c r="A74" s="42" t="s">
        <v>245</v>
      </c>
      <c r="B74" s="43" t="s">
        <v>36</v>
      </c>
      <c r="C74" s="43"/>
      <c r="D74" s="23">
        <f>D75</f>
        <v>375902</v>
      </c>
      <c r="E74" s="23">
        <f>E75</f>
        <v>0</v>
      </c>
      <c r="F74" s="23">
        <f>F75</f>
        <v>375902</v>
      </c>
    </row>
    <row r="75" spans="1:6" ht="38.25">
      <c r="A75" s="42" t="s">
        <v>246</v>
      </c>
      <c r="B75" s="43" t="s">
        <v>37</v>
      </c>
      <c r="C75" s="43"/>
      <c r="D75" s="23">
        <f>D76+D78</f>
        <v>375902</v>
      </c>
      <c r="E75" s="23">
        <f>E76+E78</f>
        <v>0</v>
      </c>
      <c r="F75" s="23">
        <f>F76+F78</f>
        <v>375902</v>
      </c>
    </row>
    <row r="76" spans="1:6" ht="25.5">
      <c r="A76" s="42" t="s">
        <v>182</v>
      </c>
      <c r="B76" s="43" t="s">
        <v>37</v>
      </c>
      <c r="C76" s="43" t="s">
        <v>7</v>
      </c>
      <c r="D76" s="23">
        <f>D77</f>
        <v>375902</v>
      </c>
      <c r="E76" s="23">
        <f>E77</f>
        <v>0</v>
      </c>
      <c r="F76" s="23">
        <f>F77</f>
        <v>375902</v>
      </c>
    </row>
    <row r="77" spans="1:6" ht="25.5">
      <c r="A77" s="44" t="s">
        <v>161</v>
      </c>
      <c r="B77" s="36" t="s">
        <v>37</v>
      </c>
      <c r="C77" s="36" t="s">
        <v>8</v>
      </c>
      <c r="D77" s="35">
        <v>375902</v>
      </c>
      <c r="E77" s="24"/>
      <c r="F77" s="24">
        <f>D77+E77</f>
        <v>375902</v>
      </c>
    </row>
    <row r="78" spans="1:6" ht="12.75" hidden="1">
      <c r="A78" s="42" t="s">
        <v>170</v>
      </c>
      <c r="B78" s="43" t="s">
        <v>37</v>
      </c>
      <c r="C78" s="43" t="s">
        <v>17</v>
      </c>
      <c r="D78" s="23">
        <f>D79</f>
        <v>0</v>
      </c>
      <c r="E78" s="23">
        <f>E79</f>
        <v>0</v>
      </c>
      <c r="F78" s="23">
        <f>F79</f>
        <v>0</v>
      </c>
    </row>
    <row r="79" spans="1:6" ht="43.5" customHeight="1" hidden="1">
      <c r="A79" s="44" t="s">
        <v>171</v>
      </c>
      <c r="B79" s="36" t="s">
        <v>37</v>
      </c>
      <c r="C79" s="36" t="s">
        <v>18</v>
      </c>
      <c r="D79" s="35">
        <v>0</v>
      </c>
      <c r="E79" s="24"/>
      <c r="F79" s="24">
        <f>D79+E79</f>
        <v>0</v>
      </c>
    </row>
    <row r="80" spans="1:6" ht="39" customHeight="1">
      <c r="A80" s="40" t="s">
        <v>130</v>
      </c>
      <c r="B80" s="41" t="s">
        <v>40</v>
      </c>
      <c r="C80" s="41"/>
      <c r="D80" s="23">
        <f>D81+D88+D96+D100+D104+D108</f>
        <v>45774593.17</v>
      </c>
      <c r="E80" s="23">
        <f>E81+E88+E96+E100+E104+E108</f>
        <v>300000</v>
      </c>
      <c r="F80" s="23">
        <f>F81+F88+F96+F100+F104+F108</f>
        <v>46074593.17</v>
      </c>
    </row>
    <row r="81" spans="1:6" ht="25.5">
      <c r="A81" s="42" t="s">
        <v>260</v>
      </c>
      <c r="B81" s="43" t="s">
        <v>131</v>
      </c>
      <c r="C81" s="43"/>
      <c r="D81" s="23">
        <f>D82+D85</f>
        <v>16352000</v>
      </c>
      <c r="E81" s="23">
        <f>E82+E85</f>
        <v>600000</v>
      </c>
      <c r="F81" s="23">
        <f>F82+F85</f>
        <v>16952000</v>
      </c>
    </row>
    <row r="82" spans="1:6" ht="38.25">
      <c r="A82" s="42" t="s">
        <v>317</v>
      </c>
      <c r="B82" s="43" t="s">
        <v>318</v>
      </c>
      <c r="C82" s="43"/>
      <c r="D82" s="23">
        <f aca="true" t="shared" si="10" ref="D82:F83">D83</f>
        <v>0</v>
      </c>
      <c r="E82" s="23">
        <f t="shared" si="10"/>
        <v>600000</v>
      </c>
      <c r="F82" s="23">
        <f t="shared" si="10"/>
        <v>600000</v>
      </c>
    </row>
    <row r="83" spans="1:6" ht="38.25">
      <c r="A83" s="42" t="s">
        <v>319</v>
      </c>
      <c r="B83" s="43" t="s">
        <v>318</v>
      </c>
      <c r="C83" s="43" t="s">
        <v>9</v>
      </c>
      <c r="D83" s="23">
        <f t="shared" si="10"/>
        <v>0</v>
      </c>
      <c r="E83" s="23">
        <f t="shared" si="10"/>
        <v>600000</v>
      </c>
      <c r="F83" s="23">
        <f t="shared" si="10"/>
        <v>600000</v>
      </c>
    </row>
    <row r="84" spans="1:6" ht="12.75">
      <c r="A84" s="52" t="s">
        <v>320</v>
      </c>
      <c r="B84" s="53" t="s">
        <v>318</v>
      </c>
      <c r="C84" s="53" t="s">
        <v>41</v>
      </c>
      <c r="D84" s="24"/>
      <c r="E84" s="24">
        <v>600000</v>
      </c>
      <c r="F84" s="24">
        <f>D84+E84</f>
        <v>600000</v>
      </c>
    </row>
    <row r="85" spans="1:6" ht="25.5">
      <c r="A85" s="42" t="s">
        <v>197</v>
      </c>
      <c r="B85" s="43" t="s">
        <v>132</v>
      </c>
      <c r="C85" s="43"/>
      <c r="D85" s="23">
        <f aca="true" t="shared" si="11" ref="D85:F86">D86</f>
        <v>16352000</v>
      </c>
      <c r="E85" s="23">
        <f t="shared" si="11"/>
        <v>0</v>
      </c>
      <c r="F85" s="23">
        <f t="shared" si="11"/>
        <v>16352000</v>
      </c>
    </row>
    <row r="86" spans="1:6" ht="25.5">
      <c r="A86" s="42" t="s">
        <v>163</v>
      </c>
      <c r="B86" s="43" t="s">
        <v>132</v>
      </c>
      <c r="C86" s="43" t="s">
        <v>9</v>
      </c>
      <c r="D86" s="23">
        <f t="shared" si="11"/>
        <v>16352000</v>
      </c>
      <c r="E86" s="23">
        <f t="shared" si="11"/>
        <v>0</v>
      </c>
      <c r="F86" s="23">
        <f t="shared" si="11"/>
        <v>16352000</v>
      </c>
    </row>
    <row r="87" spans="1:6" ht="12.75">
      <c r="A87" s="44" t="s">
        <v>193</v>
      </c>
      <c r="B87" s="36" t="s">
        <v>132</v>
      </c>
      <c r="C87" s="36" t="s">
        <v>41</v>
      </c>
      <c r="D87" s="35">
        <v>16352000</v>
      </c>
      <c r="E87" s="24"/>
      <c r="F87" s="24">
        <f>D87+E87</f>
        <v>16352000</v>
      </c>
    </row>
    <row r="88" spans="1:6" ht="25.5">
      <c r="A88" s="42" t="s">
        <v>261</v>
      </c>
      <c r="B88" s="43" t="s">
        <v>133</v>
      </c>
      <c r="C88" s="43"/>
      <c r="D88" s="23">
        <f>D89</f>
        <v>8562166</v>
      </c>
      <c r="E88" s="23">
        <f>E89</f>
        <v>0</v>
      </c>
      <c r="F88" s="23">
        <f>F89</f>
        <v>8562166</v>
      </c>
    </row>
    <row r="89" spans="1:6" ht="25.5">
      <c r="A89" s="42" t="s">
        <v>262</v>
      </c>
      <c r="B89" s="43" t="s">
        <v>134</v>
      </c>
      <c r="C89" s="43"/>
      <c r="D89" s="23">
        <f>D90+D92+D94</f>
        <v>8562166</v>
      </c>
      <c r="E89" s="23">
        <f>E90+E92+E94</f>
        <v>0</v>
      </c>
      <c r="F89" s="23">
        <f>F90+F92+F94</f>
        <v>8562166</v>
      </c>
    </row>
    <row r="90" spans="1:6" ht="67.5" customHeight="1">
      <c r="A90" s="42" t="s">
        <v>233</v>
      </c>
      <c r="B90" s="43" t="s">
        <v>134</v>
      </c>
      <c r="C90" s="43" t="s">
        <v>42</v>
      </c>
      <c r="D90" s="23">
        <f>D91</f>
        <v>6083000</v>
      </c>
      <c r="E90" s="23">
        <f>E91</f>
        <v>0</v>
      </c>
      <c r="F90" s="23">
        <f>F91</f>
        <v>6083000</v>
      </c>
    </row>
    <row r="91" spans="1:6" ht="15" customHeight="1">
      <c r="A91" s="42" t="s">
        <v>263</v>
      </c>
      <c r="B91" s="43" t="s">
        <v>134</v>
      </c>
      <c r="C91" s="43" t="s">
        <v>43</v>
      </c>
      <c r="D91" s="31">
        <v>6083000</v>
      </c>
      <c r="E91" s="25"/>
      <c r="F91" s="25">
        <f>D91+E91</f>
        <v>6083000</v>
      </c>
    </row>
    <row r="92" spans="1:6" ht="25.5">
      <c r="A92" s="42" t="s">
        <v>182</v>
      </c>
      <c r="B92" s="43" t="s">
        <v>134</v>
      </c>
      <c r="C92" s="43" t="s">
        <v>7</v>
      </c>
      <c r="D92" s="23">
        <f>D93</f>
        <v>2474166</v>
      </c>
      <c r="E92" s="23">
        <f>E93</f>
        <v>0</v>
      </c>
      <c r="F92" s="23">
        <f>F93</f>
        <v>2474166</v>
      </c>
    </row>
    <row r="93" spans="1:6" ht="25.5">
      <c r="A93" s="44" t="s">
        <v>161</v>
      </c>
      <c r="B93" s="36" t="s">
        <v>134</v>
      </c>
      <c r="C93" s="36" t="s">
        <v>8</v>
      </c>
      <c r="D93" s="35">
        <v>2474166</v>
      </c>
      <c r="E93" s="24"/>
      <c r="F93" s="24">
        <f>D93+E93</f>
        <v>2474166</v>
      </c>
    </row>
    <row r="94" spans="1:6" ht="12.75">
      <c r="A94" s="44" t="s">
        <v>170</v>
      </c>
      <c r="B94" s="43" t="s">
        <v>134</v>
      </c>
      <c r="C94" s="43" t="s">
        <v>17</v>
      </c>
      <c r="D94" s="23">
        <f>D95</f>
        <v>5000</v>
      </c>
      <c r="E94" s="23">
        <f>E95</f>
        <v>0</v>
      </c>
      <c r="F94" s="23">
        <f>F95</f>
        <v>5000</v>
      </c>
    </row>
    <row r="95" spans="1:6" ht="12.75">
      <c r="A95" s="44" t="s">
        <v>210</v>
      </c>
      <c r="B95" s="36" t="s">
        <v>134</v>
      </c>
      <c r="C95" s="36" t="s">
        <v>44</v>
      </c>
      <c r="D95" s="35">
        <v>5000</v>
      </c>
      <c r="E95" s="24"/>
      <c r="F95" s="24">
        <f>D95+E95</f>
        <v>5000</v>
      </c>
    </row>
    <row r="96" spans="1:6" ht="25.5">
      <c r="A96" s="42" t="s">
        <v>264</v>
      </c>
      <c r="B96" s="43" t="s">
        <v>135</v>
      </c>
      <c r="C96" s="43"/>
      <c r="D96" s="23">
        <f aca="true" t="shared" si="12" ref="D96:F98">D97</f>
        <v>14250000</v>
      </c>
      <c r="E96" s="23">
        <f t="shared" si="12"/>
        <v>0</v>
      </c>
      <c r="F96" s="23">
        <f t="shared" si="12"/>
        <v>14250000</v>
      </c>
    </row>
    <row r="97" spans="1:6" ht="28.5" customHeight="1">
      <c r="A97" s="42" t="s">
        <v>197</v>
      </c>
      <c r="B97" s="43" t="s">
        <v>136</v>
      </c>
      <c r="C97" s="43"/>
      <c r="D97" s="23">
        <f t="shared" si="12"/>
        <v>14250000</v>
      </c>
      <c r="E97" s="23">
        <f t="shared" si="12"/>
        <v>0</v>
      </c>
      <c r="F97" s="23">
        <f t="shared" si="12"/>
        <v>14250000</v>
      </c>
    </row>
    <row r="98" spans="1:6" ht="30.75" customHeight="1">
      <c r="A98" s="42" t="s">
        <v>163</v>
      </c>
      <c r="B98" s="43" t="s">
        <v>136</v>
      </c>
      <c r="C98" s="43" t="s">
        <v>9</v>
      </c>
      <c r="D98" s="23">
        <f t="shared" si="12"/>
        <v>14250000</v>
      </c>
      <c r="E98" s="23">
        <f t="shared" si="12"/>
        <v>0</v>
      </c>
      <c r="F98" s="23">
        <f t="shared" si="12"/>
        <v>14250000</v>
      </c>
    </row>
    <row r="99" spans="1:6" ht="12.75">
      <c r="A99" s="44" t="s">
        <v>193</v>
      </c>
      <c r="B99" s="36" t="s">
        <v>136</v>
      </c>
      <c r="C99" s="36" t="s">
        <v>41</v>
      </c>
      <c r="D99" s="35">
        <v>14250000</v>
      </c>
      <c r="E99" s="24"/>
      <c r="F99" s="24">
        <f>D99+E99</f>
        <v>14250000</v>
      </c>
    </row>
    <row r="100" spans="1:6" ht="25.5">
      <c r="A100" s="42" t="s">
        <v>212</v>
      </c>
      <c r="B100" s="43" t="s">
        <v>137</v>
      </c>
      <c r="C100" s="43"/>
      <c r="D100" s="23">
        <f aca="true" t="shared" si="13" ref="D100:F102">D101</f>
        <v>5880427.17</v>
      </c>
      <c r="E100" s="23">
        <f t="shared" si="13"/>
        <v>0</v>
      </c>
      <c r="F100" s="23">
        <f t="shared" si="13"/>
        <v>5880427.17</v>
      </c>
    </row>
    <row r="101" spans="1:6" ht="25.5">
      <c r="A101" s="42" t="s">
        <v>197</v>
      </c>
      <c r="B101" s="43" t="s">
        <v>138</v>
      </c>
      <c r="C101" s="43"/>
      <c r="D101" s="23">
        <f t="shared" si="13"/>
        <v>5880427.17</v>
      </c>
      <c r="E101" s="23">
        <f t="shared" si="13"/>
        <v>0</v>
      </c>
      <c r="F101" s="23">
        <f t="shared" si="13"/>
        <v>5880427.17</v>
      </c>
    </row>
    <row r="102" spans="1:6" ht="25.5">
      <c r="A102" s="42" t="s">
        <v>163</v>
      </c>
      <c r="B102" s="43" t="s">
        <v>138</v>
      </c>
      <c r="C102" s="43" t="s">
        <v>9</v>
      </c>
      <c r="D102" s="23">
        <f t="shared" si="13"/>
        <v>5880427.17</v>
      </c>
      <c r="E102" s="23">
        <f t="shared" si="13"/>
        <v>0</v>
      </c>
      <c r="F102" s="23">
        <f t="shared" si="13"/>
        <v>5880427.17</v>
      </c>
    </row>
    <row r="103" spans="1:6" ht="12.75">
      <c r="A103" s="44" t="s">
        <v>193</v>
      </c>
      <c r="B103" s="36" t="s">
        <v>138</v>
      </c>
      <c r="C103" s="36" t="s">
        <v>41</v>
      </c>
      <c r="D103" s="35">
        <v>5880427.17</v>
      </c>
      <c r="E103" s="24"/>
      <c r="F103" s="24">
        <f>D103+E103</f>
        <v>5880427.17</v>
      </c>
    </row>
    <row r="104" spans="1:6" ht="25.5">
      <c r="A104" s="42" t="s">
        <v>272</v>
      </c>
      <c r="B104" s="43" t="s">
        <v>139</v>
      </c>
      <c r="C104" s="43"/>
      <c r="D104" s="23">
        <f aca="true" t="shared" si="14" ref="D104:F106">D105</f>
        <v>430000</v>
      </c>
      <c r="E104" s="23">
        <f t="shared" si="14"/>
        <v>0</v>
      </c>
      <c r="F104" s="23">
        <f t="shared" si="14"/>
        <v>430000</v>
      </c>
    </row>
    <row r="105" spans="1:6" ht="12.75">
      <c r="A105" s="42" t="s">
        <v>273</v>
      </c>
      <c r="B105" s="43" t="s">
        <v>140</v>
      </c>
      <c r="C105" s="43"/>
      <c r="D105" s="23">
        <f t="shared" si="14"/>
        <v>430000</v>
      </c>
      <c r="E105" s="23">
        <f t="shared" si="14"/>
        <v>0</v>
      </c>
      <c r="F105" s="23">
        <f t="shared" si="14"/>
        <v>430000</v>
      </c>
    </row>
    <row r="106" spans="1:6" ht="25.5">
      <c r="A106" s="42" t="s">
        <v>182</v>
      </c>
      <c r="B106" s="43" t="s">
        <v>140</v>
      </c>
      <c r="C106" s="43" t="s">
        <v>7</v>
      </c>
      <c r="D106" s="23">
        <f t="shared" si="14"/>
        <v>430000</v>
      </c>
      <c r="E106" s="23">
        <f t="shared" si="14"/>
        <v>0</v>
      </c>
      <c r="F106" s="23">
        <f t="shared" si="14"/>
        <v>430000</v>
      </c>
    </row>
    <row r="107" spans="1:6" ht="25.5">
      <c r="A107" s="44" t="s">
        <v>161</v>
      </c>
      <c r="B107" s="36" t="s">
        <v>140</v>
      </c>
      <c r="C107" s="36" t="s">
        <v>8</v>
      </c>
      <c r="D107" s="35">
        <v>430000</v>
      </c>
      <c r="E107" s="24"/>
      <c r="F107" s="24">
        <f>D107+E107</f>
        <v>430000</v>
      </c>
    </row>
    <row r="108" spans="1:6" ht="42" customHeight="1">
      <c r="A108" s="42" t="s">
        <v>274</v>
      </c>
      <c r="B108" s="43" t="s">
        <v>141</v>
      </c>
      <c r="C108" s="43"/>
      <c r="D108" s="23">
        <f>D109+D114</f>
        <v>300000</v>
      </c>
      <c r="E108" s="23">
        <f>E109+E114</f>
        <v>-300000</v>
      </c>
      <c r="F108" s="23">
        <f>F109+F114</f>
        <v>0</v>
      </c>
    </row>
    <row r="109" spans="1:6" ht="12.75" hidden="1">
      <c r="A109" s="42" t="s">
        <v>275</v>
      </c>
      <c r="B109" s="43" t="s">
        <v>142</v>
      </c>
      <c r="C109" s="43"/>
      <c r="D109" s="23">
        <f>D110+D112</f>
        <v>0</v>
      </c>
      <c r="E109" s="23">
        <f>E110+E112</f>
        <v>0</v>
      </c>
      <c r="F109" s="23">
        <f>F110+F112</f>
        <v>0</v>
      </c>
    </row>
    <row r="110" spans="1:6" ht="25.5" hidden="1">
      <c r="A110" s="42" t="s">
        <v>182</v>
      </c>
      <c r="B110" s="43" t="s">
        <v>142</v>
      </c>
      <c r="C110" s="43" t="s">
        <v>7</v>
      </c>
      <c r="D110" s="23">
        <f>D111</f>
        <v>0</v>
      </c>
      <c r="E110" s="23">
        <f>E111</f>
        <v>0</v>
      </c>
      <c r="F110" s="23">
        <f>F111</f>
        <v>0</v>
      </c>
    </row>
    <row r="111" spans="1:6" ht="25.5" hidden="1">
      <c r="A111" s="44" t="s">
        <v>161</v>
      </c>
      <c r="B111" s="36" t="s">
        <v>142</v>
      </c>
      <c r="C111" s="36" t="s">
        <v>8</v>
      </c>
      <c r="D111" s="35">
        <v>0</v>
      </c>
      <c r="E111" s="24"/>
      <c r="F111" s="24">
        <f>D111+E111</f>
        <v>0</v>
      </c>
    </row>
    <row r="112" spans="1:6" ht="27.75" customHeight="1" hidden="1">
      <c r="A112" s="42" t="s">
        <v>163</v>
      </c>
      <c r="B112" s="43" t="s">
        <v>142</v>
      </c>
      <c r="C112" s="43" t="s">
        <v>9</v>
      </c>
      <c r="D112" s="23">
        <f>D113</f>
        <v>0</v>
      </c>
      <c r="E112" s="23">
        <f>E113</f>
        <v>0</v>
      </c>
      <c r="F112" s="23">
        <f>F113</f>
        <v>0</v>
      </c>
    </row>
    <row r="113" spans="1:6" ht="12.75" hidden="1">
      <c r="A113" s="44" t="s">
        <v>193</v>
      </c>
      <c r="B113" s="36" t="s">
        <v>142</v>
      </c>
      <c r="C113" s="36" t="s">
        <v>41</v>
      </c>
      <c r="D113" s="35">
        <v>0</v>
      </c>
      <c r="E113" s="24"/>
      <c r="F113" s="24">
        <f>D113+E113</f>
        <v>0</v>
      </c>
    </row>
    <row r="114" spans="1:6" ht="38.25">
      <c r="A114" s="54" t="s">
        <v>192</v>
      </c>
      <c r="B114" s="43" t="s">
        <v>143</v>
      </c>
      <c r="C114" s="43"/>
      <c r="D114" s="23">
        <f aca="true" t="shared" si="15" ref="D114:F115">D115</f>
        <v>300000</v>
      </c>
      <c r="E114" s="23">
        <f t="shared" si="15"/>
        <v>-300000</v>
      </c>
      <c r="F114" s="23">
        <f t="shared" si="15"/>
        <v>0</v>
      </c>
    </row>
    <row r="115" spans="1:6" ht="25.5">
      <c r="A115" s="54" t="s">
        <v>163</v>
      </c>
      <c r="B115" s="43" t="s">
        <v>143</v>
      </c>
      <c r="C115" s="43" t="s">
        <v>9</v>
      </c>
      <c r="D115" s="23">
        <f t="shared" si="15"/>
        <v>300000</v>
      </c>
      <c r="E115" s="23">
        <f t="shared" si="15"/>
        <v>-300000</v>
      </c>
      <c r="F115" s="23">
        <f t="shared" si="15"/>
        <v>0</v>
      </c>
    </row>
    <row r="116" spans="1:6" ht="12.75">
      <c r="A116" s="55" t="s">
        <v>193</v>
      </c>
      <c r="B116" s="36" t="s">
        <v>143</v>
      </c>
      <c r="C116" s="36" t="s">
        <v>41</v>
      </c>
      <c r="D116" s="35">
        <v>300000</v>
      </c>
      <c r="E116" s="24">
        <v>-300000</v>
      </c>
      <c r="F116" s="24">
        <f>D116+E116</f>
        <v>0</v>
      </c>
    </row>
    <row r="117" spans="1:6" ht="38.25">
      <c r="A117" s="40" t="s">
        <v>45</v>
      </c>
      <c r="B117" s="41" t="s">
        <v>46</v>
      </c>
      <c r="C117" s="41"/>
      <c r="D117" s="23">
        <f aca="true" t="shared" si="16" ref="D117:F118">D118</f>
        <v>860000</v>
      </c>
      <c r="E117" s="23">
        <f t="shared" si="16"/>
        <v>0</v>
      </c>
      <c r="F117" s="23">
        <f t="shared" si="16"/>
        <v>860000</v>
      </c>
    </row>
    <row r="118" spans="1:6" ht="38.25">
      <c r="A118" s="42" t="s">
        <v>194</v>
      </c>
      <c r="B118" s="43" t="s">
        <v>47</v>
      </c>
      <c r="C118" s="43"/>
      <c r="D118" s="23">
        <f t="shared" si="16"/>
        <v>860000</v>
      </c>
      <c r="E118" s="23">
        <f t="shared" si="16"/>
        <v>0</v>
      </c>
      <c r="F118" s="23">
        <f t="shared" si="16"/>
        <v>860000</v>
      </c>
    </row>
    <row r="119" spans="1:6" ht="12.75">
      <c r="A119" s="42" t="s">
        <v>195</v>
      </c>
      <c r="B119" s="43" t="s">
        <v>48</v>
      </c>
      <c r="C119" s="43"/>
      <c r="D119" s="23">
        <f>D120+D122</f>
        <v>860000</v>
      </c>
      <c r="E119" s="23">
        <f>E120+E122</f>
        <v>0</v>
      </c>
      <c r="F119" s="23">
        <f>F120+F122</f>
        <v>860000</v>
      </c>
    </row>
    <row r="120" spans="1:6" ht="25.5">
      <c r="A120" s="56" t="s">
        <v>182</v>
      </c>
      <c r="B120" s="57" t="s">
        <v>48</v>
      </c>
      <c r="C120" s="57" t="s">
        <v>7</v>
      </c>
      <c r="D120" s="23">
        <f>D121</f>
        <v>860000</v>
      </c>
      <c r="E120" s="23">
        <f>E121</f>
        <v>0</v>
      </c>
      <c r="F120" s="23">
        <f>F121</f>
        <v>860000</v>
      </c>
    </row>
    <row r="121" spans="1:6" ht="27" customHeight="1">
      <c r="A121" s="58" t="s">
        <v>161</v>
      </c>
      <c r="B121" s="59" t="s">
        <v>48</v>
      </c>
      <c r="C121" s="59" t="s">
        <v>8</v>
      </c>
      <c r="D121" s="24">
        <v>860000</v>
      </c>
      <c r="E121" s="24"/>
      <c r="F121" s="24">
        <f>D121+E121</f>
        <v>860000</v>
      </c>
    </row>
    <row r="122" spans="1:6" ht="12.75" hidden="1">
      <c r="A122" s="42" t="s">
        <v>170</v>
      </c>
      <c r="B122" s="43" t="s">
        <v>48</v>
      </c>
      <c r="C122" s="43" t="s">
        <v>17</v>
      </c>
      <c r="D122" s="23">
        <f>D123</f>
        <v>0</v>
      </c>
      <c r="E122" s="23">
        <f>E123</f>
        <v>0</v>
      </c>
      <c r="F122" s="23">
        <f>F123</f>
        <v>0</v>
      </c>
    </row>
    <row r="123" spans="1:6" ht="45" customHeight="1" hidden="1">
      <c r="A123" s="44" t="s">
        <v>171</v>
      </c>
      <c r="B123" s="36" t="s">
        <v>48</v>
      </c>
      <c r="C123" s="36" t="s">
        <v>18</v>
      </c>
      <c r="D123" s="35">
        <v>0</v>
      </c>
      <c r="E123" s="24">
        <v>0</v>
      </c>
      <c r="F123" s="24">
        <f>D123+E123</f>
        <v>0</v>
      </c>
    </row>
    <row r="124" spans="1:6" ht="40.5" customHeight="1">
      <c r="A124" s="40" t="s">
        <v>49</v>
      </c>
      <c r="B124" s="41" t="s">
        <v>50</v>
      </c>
      <c r="C124" s="41"/>
      <c r="D124" s="23">
        <f>D125+D132</f>
        <v>18582737</v>
      </c>
      <c r="E124" s="23">
        <f>E125+E132</f>
        <v>0</v>
      </c>
      <c r="F124" s="23">
        <f>F125+F132</f>
        <v>18582737</v>
      </c>
    </row>
    <row r="125" spans="1:6" ht="27" customHeight="1">
      <c r="A125" s="42" t="s">
        <v>196</v>
      </c>
      <c r="B125" s="43" t="s">
        <v>51</v>
      </c>
      <c r="C125" s="43"/>
      <c r="D125" s="23">
        <f>D126+D129</f>
        <v>18532737</v>
      </c>
      <c r="E125" s="23">
        <f>E126+E129</f>
        <v>0</v>
      </c>
      <c r="F125" s="23">
        <f>F126+F129</f>
        <v>18532737</v>
      </c>
    </row>
    <row r="126" spans="1:6" ht="27.75" customHeight="1">
      <c r="A126" s="42" t="s">
        <v>197</v>
      </c>
      <c r="B126" s="43" t="s">
        <v>52</v>
      </c>
      <c r="C126" s="43"/>
      <c r="D126" s="23">
        <f aca="true" t="shared" si="17" ref="D126:F127">D127</f>
        <v>4580737</v>
      </c>
      <c r="E126" s="23">
        <f t="shared" si="17"/>
        <v>0</v>
      </c>
      <c r="F126" s="23">
        <f t="shared" si="17"/>
        <v>4580737</v>
      </c>
    </row>
    <row r="127" spans="1:6" ht="25.5">
      <c r="A127" s="42" t="s">
        <v>163</v>
      </c>
      <c r="B127" s="43" t="s">
        <v>52</v>
      </c>
      <c r="C127" s="43" t="s">
        <v>9</v>
      </c>
      <c r="D127" s="23">
        <f t="shared" si="17"/>
        <v>4580737</v>
      </c>
      <c r="E127" s="23">
        <f t="shared" si="17"/>
        <v>0</v>
      </c>
      <c r="F127" s="23">
        <f t="shared" si="17"/>
        <v>4580737</v>
      </c>
    </row>
    <row r="128" spans="1:6" ht="12.75">
      <c r="A128" s="44" t="s">
        <v>193</v>
      </c>
      <c r="B128" s="36" t="s">
        <v>52</v>
      </c>
      <c r="C128" s="36" t="s">
        <v>41</v>
      </c>
      <c r="D128" s="35">
        <v>4580737</v>
      </c>
      <c r="E128" s="24"/>
      <c r="F128" s="24">
        <f>D128+E128</f>
        <v>4580737</v>
      </c>
    </row>
    <row r="129" spans="1:6" ht="25.5">
      <c r="A129" s="42" t="s">
        <v>198</v>
      </c>
      <c r="B129" s="43" t="s">
        <v>53</v>
      </c>
      <c r="C129" s="43"/>
      <c r="D129" s="23">
        <f aca="true" t="shared" si="18" ref="D129:F130">D130</f>
        <v>13952000</v>
      </c>
      <c r="E129" s="23">
        <f t="shared" si="18"/>
        <v>0</v>
      </c>
      <c r="F129" s="23">
        <f t="shared" si="18"/>
        <v>13952000</v>
      </c>
    </row>
    <row r="130" spans="1:6" ht="12.75">
      <c r="A130" s="42" t="s">
        <v>170</v>
      </c>
      <c r="B130" s="43" t="s">
        <v>53</v>
      </c>
      <c r="C130" s="43" t="s">
        <v>17</v>
      </c>
      <c r="D130" s="23">
        <f t="shared" si="18"/>
        <v>13952000</v>
      </c>
      <c r="E130" s="23">
        <f t="shared" si="18"/>
        <v>0</v>
      </c>
      <c r="F130" s="23">
        <f t="shared" si="18"/>
        <v>13952000</v>
      </c>
    </row>
    <row r="131" spans="1:6" ht="44.25" customHeight="1">
      <c r="A131" s="44" t="s">
        <v>171</v>
      </c>
      <c r="B131" s="36" t="s">
        <v>53</v>
      </c>
      <c r="C131" s="36" t="s">
        <v>18</v>
      </c>
      <c r="D131" s="35">
        <v>13952000</v>
      </c>
      <c r="E131" s="24"/>
      <c r="F131" s="24">
        <f>D131+E131</f>
        <v>13952000</v>
      </c>
    </row>
    <row r="132" spans="1:6" ht="53.25" customHeight="1">
      <c r="A132" s="45" t="s">
        <v>282</v>
      </c>
      <c r="B132" s="46" t="s">
        <v>280</v>
      </c>
      <c r="C132" s="46"/>
      <c r="D132" s="30">
        <f>D133</f>
        <v>50000</v>
      </c>
      <c r="E132" s="30">
        <f aca="true" t="shared" si="19" ref="E132:F134">E133</f>
        <v>0</v>
      </c>
      <c r="F132" s="30">
        <f t="shared" si="19"/>
        <v>50000</v>
      </c>
    </row>
    <row r="133" spans="1:6" ht="26.25" customHeight="1">
      <c r="A133" s="45" t="s">
        <v>198</v>
      </c>
      <c r="B133" s="46" t="s">
        <v>281</v>
      </c>
      <c r="C133" s="46"/>
      <c r="D133" s="30">
        <f>D134</f>
        <v>50000</v>
      </c>
      <c r="E133" s="30">
        <f t="shared" si="19"/>
        <v>0</v>
      </c>
      <c r="F133" s="30">
        <f t="shared" si="19"/>
        <v>50000</v>
      </c>
    </row>
    <row r="134" spans="1:6" ht="30.75" customHeight="1">
      <c r="A134" s="45" t="s">
        <v>163</v>
      </c>
      <c r="B134" s="46" t="s">
        <v>281</v>
      </c>
      <c r="C134" s="46" t="s">
        <v>9</v>
      </c>
      <c r="D134" s="30">
        <f>D135</f>
        <v>50000</v>
      </c>
      <c r="E134" s="30">
        <f t="shared" si="19"/>
        <v>0</v>
      </c>
      <c r="F134" s="30">
        <f t="shared" si="19"/>
        <v>50000</v>
      </c>
    </row>
    <row r="135" spans="1:6" ht="30" customHeight="1">
      <c r="A135" s="47" t="s">
        <v>164</v>
      </c>
      <c r="B135" s="48" t="s">
        <v>281</v>
      </c>
      <c r="C135" s="48" t="s">
        <v>10</v>
      </c>
      <c r="D135" s="24">
        <v>50000</v>
      </c>
      <c r="E135" s="24"/>
      <c r="F135" s="24">
        <f>D135+E135</f>
        <v>50000</v>
      </c>
    </row>
    <row r="136" spans="1:6" ht="54" customHeight="1">
      <c r="A136" s="40" t="s">
        <v>144</v>
      </c>
      <c r="B136" s="41" t="s">
        <v>54</v>
      </c>
      <c r="C136" s="41"/>
      <c r="D136" s="23">
        <f>D137</f>
        <v>1118284</v>
      </c>
      <c r="E136" s="23">
        <f>E137</f>
        <v>-575284</v>
      </c>
      <c r="F136" s="23">
        <f>F137</f>
        <v>543000</v>
      </c>
    </row>
    <row r="137" spans="1:6" ht="25.5">
      <c r="A137" s="42" t="s">
        <v>199</v>
      </c>
      <c r="B137" s="43" t="s">
        <v>55</v>
      </c>
      <c r="C137" s="43"/>
      <c r="D137" s="23">
        <f>D138+D141+D145+D149</f>
        <v>1118284</v>
      </c>
      <c r="E137" s="23">
        <f>E138+E141+E145+E149</f>
        <v>-575284</v>
      </c>
      <c r="F137" s="23">
        <f>F138+F141+F145+F149</f>
        <v>543000</v>
      </c>
    </row>
    <row r="138" spans="1:6" ht="53.25" customHeight="1">
      <c r="A138" s="42" t="s">
        <v>200</v>
      </c>
      <c r="B138" s="43" t="s">
        <v>56</v>
      </c>
      <c r="C138" s="43"/>
      <c r="D138" s="23">
        <f aca="true" t="shared" si="20" ref="D138:F139">D139</f>
        <v>479079.56</v>
      </c>
      <c r="E138" s="23">
        <f t="shared" si="20"/>
        <v>0</v>
      </c>
      <c r="F138" s="23">
        <f t="shared" si="20"/>
        <v>479079.56</v>
      </c>
    </row>
    <row r="139" spans="1:6" ht="25.5">
      <c r="A139" s="42" t="s">
        <v>182</v>
      </c>
      <c r="B139" s="43" t="s">
        <v>56</v>
      </c>
      <c r="C139" s="43" t="s">
        <v>7</v>
      </c>
      <c r="D139" s="23">
        <f t="shared" si="20"/>
        <v>479079.56</v>
      </c>
      <c r="E139" s="23">
        <f t="shared" si="20"/>
        <v>0</v>
      </c>
      <c r="F139" s="23">
        <f t="shared" si="20"/>
        <v>479079.56</v>
      </c>
    </row>
    <row r="140" spans="1:6" ht="25.5">
      <c r="A140" s="44" t="s">
        <v>161</v>
      </c>
      <c r="B140" s="36" t="s">
        <v>56</v>
      </c>
      <c r="C140" s="36" t="s">
        <v>8</v>
      </c>
      <c r="D140" s="35">
        <v>479079.56</v>
      </c>
      <c r="E140" s="24"/>
      <c r="F140" s="24">
        <f>D140+E140</f>
        <v>479079.56</v>
      </c>
    </row>
    <row r="141" spans="1:6" ht="53.25" customHeight="1">
      <c r="A141" s="42" t="s">
        <v>270</v>
      </c>
      <c r="B141" s="43" t="s">
        <v>112</v>
      </c>
      <c r="C141" s="43"/>
      <c r="D141" s="23">
        <f>D142</f>
        <v>44444.44</v>
      </c>
      <c r="E141" s="23">
        <f>E142</f>
        <v>-40000</v>
      </c>
      <c r="F141" s="23">
        <f>F142</f>
        <v>4444.44</v>
      </c>
    </row>
    <row r="142" spans="1:6" ht="25.5">
      <c r="A142" s="42" t="s">
        <v>182</v>
      </c>
      <c r="B142" s="43" t="s">
        <v>112</v>
      </c>
      <c r="C142" s="43" t="s">
        <v>7</v>
      </c>
      <c r="D142" s="23">
        <f>D143+D144</f>
        <v>44444.44</v>
      </c>
      <c r="E142" s="23">
        <f>E143+E144</f>
        <v>-40000</v>
      </c>
      <c r="F142" s="23">
        <f>F143+F144</f>
        <v>4444.44</v>
      </c>
    </row>
    <row r="143" spans="1:6" ht="30" customHeight="1">
      <c r="A143" s="50" t="s">
        <v>293</v>
      </c>
      <c r="B143" s="36" t="s">
        <v>112</v>
      </c>
      <c r="C143" s="36" t="s">
        <v>8</v>
      </c>
      <c r="D143" s="32">
        <v>40000</v>
      </c>
      <c r="E143" s="24">
        <v>-40000</v>
      </c>
      <c r="F143" s="24">
        <f>D143+E143</f>
        <v>0</v>
      </c>
    </row>
    <row r="144" spans="1:6" ht="31.5" customHeight="1">
      <c r="A144" s="50" t="s">
        <v>289</v>
      </c>
      <c r="B144" s="36" t="s">
        <v>112</v>
      </c>
      <c r="C144" s="36" t="s">
        <v>8</v>
      </c>
      <c r="D144" s="24">
        <v>4444.44</v>
      </c>
      <c r="E144" s="24"/>
      <c r="F144" s="24">
        <f>D144+E144</f>
        <v>4444.44</v>
      </c>
    </row>
    <row r="145" spans="1:6" ht="38.25">
      <c r="A145" s="42" t="s">
        <v>271</v>
      </c>
      <c r="B145" s="43" t="s">
        <v>114</v>
      </c>
      <c r="C145" s="43"/>
      <c r="D145" s="23">
        <f>D146</f>
        <v>409683.33</v>
      </c>
      <c r="E145" s="23">
        <f>E146</f>
        <v>-368715</v>
      </c>
      <c r="F145" s="23">
        <f>F146</f>
        <v>40968.33</v>
      </c>
    </row>
    <row r="146" spans="1:6" ht="25.5">
      <c r="A146" s="42" t="s">
        <v>182</v>
      </c>
      <c r="B146" s="43" t="s">
        <v>114</v>
      </c>
      <c r="C146" s="43" t="s">
        <v>7</v>
      </c>
      <c r="D146" s="23">
        <f>D147+D148</f>
        <v>409683.33</v>
      </c>
      <c r="E146" s="23">
        <f>E147+E148</f>
        <v>-368715</v>
      </c>
      <c r="F146" s="23">
        <f>F147+F148</f>
        <v>40968.33</v>
      </c>
    </row>
    <row r="147" spans="1:6" ht="25.5">
      <c r="A147" s="50" t="s">
        <v>293</v>
      </c>
      <c r="B147" s="36" t="s">
        <v>114</v>
      </c>
      <c r="C147" s="36" t="s">
        <v>8</v>
      </c>
      <c r="D147" s="35">
        <v>368715</v>
      </c>
      <c r="E147" s="24">
        <v>-368715</v>
      </c>
      <c r="F147" s="24">
        <f>D147+E147</f>
        <v>0</v>
      </c>
    </row>
    <row r="148" spans="1:6" ht="31.5" customHeight="1">
      <c r="A148" s="50" t="s">
        <v>289</v>
      </c>
      <c r="B148" s="36" t="s">
        <v>114</v>
      </c>
      <c r="C148" s="36" t="s">
        <v>8</v>
      </c>
      <c r="D148" s="35">
        <v>40968.33</v>
      </c>
      <c r="E148" s="24"/>
      <c r="F148" s="24">
        <f>D148+E148</f>
        <v>40968.33</v>
      </c>
    </row>
    <row r="149" spans="1:6" ht="120" customHeight="1">
      <c r="A149" s="49" t="s">
        <v>186</v>
      </c>
      <c r="B149" s="43" t="s">
        <v>145</v>
      </c>
      <c r="C149" s="43"/>
      <c r="D149" s="23">
        <f>D150</f>
        <v>185076.66999999998</v>
      </c>
      <c r="E149" s="23">
        <f>E150</f>
        <v>-166569</v>
      </c>
      <c r="F149" s="23">
        <f>F150</f>
        <v>18507.67</v>
      </c>
    </row>
    <row r="150" spans="1:6" ht="27" customHeight="1">
      <c r="A150" s="42" t="s">
        <v>182</v>
      </c>
      <c r="B150" s="43" t="s">
        <v>145</v>
      </c>
      <c r="C150" s="43" t="s">
        <v>7</v>
      </c>
      <c r="D150" s="23">
        <f>D151+D152</f>
        <v>185076.66999999998</v>
      </c>
      <c r="E150" s="23">
        <f>E151+E152</f>
        <v>-166569</v>
      </c>
      <c r="F150" s="23">
        <f>F151+F152</f>
        <v>18507.67</v>
      </c>
    </row>
    <row r="151" spans="1:6" ht="28.5" customHeight="1">
      <c r="A151" s="50" t="s">
        <v>293</v>
      </c>
      <c r="B151" s="36" t="s">
        <v>145</v>
      </c>
      <c r="C151" s="36" t="s">
        <v>8</v>
      </c>
      <c r="D151" s="32">
        <v>166569</v>
      </c>
      <c r="E151" s="24">
        <v>-166569</v>
      </c>
      <c r="F151" s="24">
        <f>D151+E151</f>
        <v>0</v>
      </c>
    </row>
    <row r="152" spans="1:6" ht="28.5" customHeight="1">
      <c r="A152" s="50" t="s">
        <v>289</v>
      </c>
      <c r="B152" s="36" t="s">
        <v>145</v>
      </c>
      <c r="C152" s="36" t="s">
        <v>8</v>
      </c>
      <c r="D152" s="32">
        <v>18507.67</v>
      </c>
      <c r="E152" s="24"/>
      <c r="F152" s="24">
        <f>D152+E152</f>
        <v>18507.67</v>
      </c>
    </row>
    <row r="153" spans="1:6" ht="40.5" customHeight="1">
      <c r="A153" s="40" t="s">
        <v>146</v>
      </c>
      <c r="B153" s="41" t="s">
        <v>57</v>
      </c>
      <c r="C153" s="41"/>
      <c r="D153" s="23">
        <f>D154</f>
        <v>52934799.510000005</v>
      </c>
      <c r="E153" s="23">
        <f>E154</f>
        <v>939325.0299999999</v>
      </c>
      <c r="F153" s="23">
        <f>F154</f>
        <v>53874124.54000001</v>
      </c>
    </row>
    <row r="154" spans="1:6" ht="54.75" customHeight="1">
      <c r="A154" s="42" t="s">
        <v>187</v>
      </c>
      <c r="B154" s="43" t="s">
        <v>58</v>
      </c>
      <c r="C154" s="43"/>
      <c r="D154" s="23">
        <f>D161+D155+D158+D164+D167+D172+D177+D180</f>
        <v>52934799.510000005</v>
      </c>
      <c r="E154" s="23">
        <f>E161+E155+E158+E164+E167+E172+E177+E180</f>
        <v>939325.0299999999</v>
      </c>
      <c r="F154" s="23">
        <f>F161+F155+F158+F164+F167+F172+F177+F180</f>
        <v>53874124.54000001</v>
      </c>
    </row>
    <row r="155" spans="1:6" ht="34.5" customHeight="1">
      <c r="A155" s="60" t="s">
        <v>315</v>
      </c>
      <c r="B155" s="43" t="s">
        <v>312</v>
      </c>
      <c r="C155" s="43"/>
      <c r="D155" s="23">
        <f aca="true" t="shared" si="21" ref="D155:F156">D156</f>
        <v>6184985.38</v>
      </c>
      <c r="E155" s="23">
        <f t="shared" si="21"/>
        <v>0</v>
      </c>
      <c r="F155" s="23">
        <f t="shared" si="21"/>
        <v>6184985.38</v>
      </c>
    </row>
    <row r="156" spans="1:6" ht="27.75" customHeight="1">
      <c r="A156" s="60" t="s">
        <v>256</v>
      </c>
      <c r="B156" s="43" t="s">
        <v>312</v>
      </c>
      <c r="C156" s="43" t="s">
        <v>127</v>
      </c>
      <c r="D156" s="23">
        <f t="shared" si="21"/>
        <v>6184985.38</v>
      </c>
      <c r="E156" s="23">
        <f t="shared" si="21"/>
        <v>0</v>
      </c>
      <c r="F156" s="23">
        <f t="shared" si="21"/>
        <v>6184985.38</v>
      </c>
    </row>
    <row r="157" spans="1:6" ht="19.5" customHeight="1">
      <c r="A157" s="61" t="s">
        <v>257</v>
      </c>
      <c r="B157" s="62" t="s">
        <v>312</v>
      </c>
      <c r="C157" s="62" t="s">
        <v>128</v>
      </c>
      <c r="D157" s="25">
        <v>6184985.38</v>
      </c>
      <c r="E157" s="25"/>
      <c r="F157" s="25">
        <f>D157+E157</f>
        <v>6184985.38</v>
      </c>
    </row>
    <row r="158" spans="1:6" ht="79.5" customHeight="1">
      <c r="A158" s="60" t="s">
        <v>316</v>
      </c>
      <c r="B158" s="43" t="s">
        <v>313</v>
      </c>
      <c r="C158" s="43"/>
      <c r="D158" s="23">
        <f aca="true" t="shared" si="22" ref="D158:F159">D159</f>
        <v>500000</v>
      </c>
      <c r="E158" s="23">
        <f t="shared" si="22"/>
        <v>0</v>
      </c>
      <c r="F158" s="23">
        <f t="shared" si="22"/>
        <v>500000</v>
      </c>
    </row>
    <row r="159" spans="1:6" ht="29.25" customHeight="1">
      <c r="A159" s="60" t="s">
        <v>182</v>
      </c>
      <c r="B159" s="43" t="s">
        <v>313</v>
      </c>
      <c r="C159" s="43" t="s">
        <v>7</v>
      </c>
      <c r="D159" s="23">
        <f t="shared" si="22"/>
        <v>500000</v>
      </c>
      <c r="E159" s="23">
        <f t="shared" si="22"/>
        <v>0</v>
      </c>
      <c r="F159" s="23">
        <f t="shared" si="22"/>
        <v>500000</v>
      </c>
    </row>
    <row r="160" spans="1:6" ht="30" customHeight="1">
      <c r="A160" s="61" t="s">
        <v>161</v>
      </c>
      <c r="B160" s="62" t="s">
        <v>313</v>
      </c>
      <c r="C160" s="62" t="s">
        <v>8</v>
      </c>
      <c r="D160" s="25">
        <v>500000</v>
      </c>
      <c r="E160" s="25"/>
      <c r="F160" s="25">
        <f>D160+E160</f>
        <v>500000</v>
      </c>
    </row>
    <row r="161" spans="1:6" ht="12.75">
      <c r="A161" s="42" t="s">
        <v>188</v>
      </c>
      <c r="B161" s="43" t="s">
        <v>59</v>
      </c>
      <c r="C161" s="43"/>
      <c r="D161" s="23">
        <f aca="true" t="shared" si="23" ref="D161:F162">D162</f>
        <v>18230000</v>
      </c>
      <c r="E161" s="23">
        <f t="shared" si="23"/>
        <v>809121.83</v>
      </c>
      <c r="F161" s="23">
        <f t="shared" si="23"/>
        <v>19039121.83</v>
      </c>
    </row>
    <row r="162" spans="1:6" ht="25.5">
      <c r="A162" s="42" t="s">
        <v>182</v>
      </c>
      <c r="B162" s="43" t="s">
        <v>59</v>
      </c>
      <c r="C162" s="43" t="s">
        <v>7</v>
      </c>
      <c r="D162" s="23">
        <f t="shared" si="23"/>
        <v>18230000</v>
      </c>
      <c r="E162" s="23">
        <f t="shared" si="23"/>
        <v>809121.83</v>
      </c>
      <c r="F162" s="23">
        <f t="shared" si="23"/>
        <v>19039121.83</v>
      </c>
    </row>
    <row r="163" spans="1:6" ht="25.5">
      <c r="A163" s="44" t="s">
        <v>161</v>
      </c>
      <c r="B163" s="36" t="s">
        <v>59</v>
      </c>
      <c r="C163" s="36" t="s">
        <v>8</v>
      </c>
      <c r="D163" s="35">
        <v>18230000</v>
      </c>
      <c r="E163" s="24">
        <v>809121.83</v>
      </c>
      <c r="F163" s="24">
        <f>D163+E163</f>
        <v>19039121.83</v>
      </c>
    </row>
    <row r="164" spans="1:6" ht="12.75">
      <c r="A164" s="42" t="s">
        <v>189</v>
      </c>
      <c r="B164" s="43" t="s">
        <v>60</v>
      </c>
      <c r="C164" s="43"/>
      <c r="D164" s="23">
        <f aca="true" t="shared" si="24" ref="D164:F165">D165</f>
        <v>2865000</v>
      </c>
      <c r="E164" s="23">
        <f t="shared" si="24"/>
        <v>0</v>
      </c>
      <c r="F164" s="23">
        <f t="shared" si="24"/>
        <v>2865000</v>
      </c>
    </row>
    <row r="165" spans="1:6" ht="25.5">
      <c r="A165" s="42" t="s">
        <v>182</v>
      </c>
      <c r="B165" s="43" t="s">
        <v>60</v>
      </c>
      <c r="C165" s="43" t="s">
        <v>7</v>
      </c>
      <c r="D165" s="23">
        <f t="shared" si="24"/>
        <v>2865000</v>
      </c>
      <c r="E165" s="23">
        <f t="shared" si="24"/>
        <v>0</v>
      </c>
      <c r="F165" s="23">
        <f t="shared" si="24"/>
        <v>2865000</v>
      </c>
    </row>
    <row r="166" spans="1:6" ht="25.5">
      <c r="A166" s="44" t="s">
        <v>161</v>
      </c>
      <c r="B166" s="36" t="s">
        <v>60</v>
      </c>
      <c r="C166" s="36" t="s">
        <v>8</v>
      </c>
      <c r="D166" s="35">
        <v>2865000</v>
      </c>
      <c r="E166" s="24"/>
      <c r="F166" s="24">
        <f>D166+E166</f>
        <v>2865000</v>
      </c>
    </row>
    <row r="167" spans="1:6" ht="12.75">
      <c r="A167" s="42" t="s">
        <v>190</v>
      </c>
      <c r="B167" s="43" t="s">
        <v>61</v>
      </c>
      <c r="C167" s="43"/>
      <c r="D167" s="23">
        <f>D168+D170</f>
        <v>2732386</v>
      </c>
      <c r="E167" s="23">
        <f>E168+E170</f>
        <v>0</v>
      </c>
      <c r="F167" s="23">
        <f>F168+F170</f>
        <v>2732386</v>
      </c>
    </row>
    <row r="168" spans="1:6" ht="26.25" customHeight="1">
      <c r="A168" s="42" t="s">
        <v>182</v>
      </c>
      <c r="B168" s="43" t="s">
        <v>61</v>
      </c>
      <c r="C168" s="43" t="s">
        <v>7</v>
      </c>
      <c r="D168" s="23">
        <f>D169</f>
        <v>1632386</v>
      </c>
      <c r="E168" s="23">
        <f>E169</f>
        <v>0</v>
      </c>
      <c r="F168" s="23">
        <f>F169</f>
        <v>1632386</v>
      </c>
    </row>
    <row r="169" spans="1:6" ht="25.5">
      <c r="A169" s="44" t="s">
        <v>161</v>
      </c>
      <c r="B169" s="36" t="s">
        <v>61</v>
      </c>
      <c r="C169" s="36" t="s">
        <v>8</v>
      </c>
      <c r="D169" s="35">
        <v>1632386</v>
      </c>
      <c r="E169" s="24"/>
      <c r="F169" s="24">
        <f>D169+E169</f>
        <v>1632386</v>
      </c>
    </row>
    <row r="170" spans="1:6" ht="12.75">
      <c r="A170" s="42" t="s">
        <v>170</v>
      </c>
      <c r="B170" s="43" t="s">
        <v>61</v>
      </c>
      <c r="C170" s="43" t="s">
        <v>17</v>
      </c>
      <c r="D170" s="23">
        <f>D171</f>
        <v>1100000</v>
      </c>
      <c r="E170" s="23">
        <f>E171</f>
        <v>0</v>
      </c>
      <c r="F170" s="23">
        <f>F171</f>
        <v>1100000</v>
      </c>
    </row>
    <row r="171" spans="1:6" ht="43.5" customHeight="1">
      <c r="A171" s="44" t="s">
        <v>171</v>
      </c>
      <c r="B171" s="36" t="s">
        <v>61</v>
      </c>
      <c r="C171" s="36" t="s">
        <v>18</v>
      </c>
      <c r="D171" s="35">
        <v>1100000</v>
      </c>
      <c r="E171" s="24"/>
      <c r="F171" s="24">
        <f>D171+E171</f>
        <v>1100000</v>
      </c>
    </row>
    <row r="172" spans="1:6" ht="12.75">
      <c r="A172" s="42" t="s">
        <v>269</v>
      </c>
      <c r="B172" s="43" t="s">
        <v>62</v>
      </c>
      <c r="C172" s="43"/>
      <c r="D172" s="23">
        <f>D173+D175</f>
        <v>18607559.93</v>
      </c>
      <c r="E172" s="23">
        <f>E173+E175</f>
        <v>0</v>
      </c>
      <c r="F172" s="23">
        <f>F173+F175</f>
        <v>18607559.93</v>
      </c>
    </row>
    <row r="173" spans="1:6" ht="27" customHeight="1">
      <c r="A173" s="42" t="s">
        <v>182</v>
      </c>
      <c r="B173" s="43" t="s">
        <v>62</v>
      </c>
      <c r="C173" s="43" t="s">
        <v>7</v>
      </c>
      <c r="D173" s="23">
        <f>D174</f>
        <v>18607559.93</v>
      </c>
      <c r="E173" s="23">
        <f>E174</f>
        <v>0</v>
      </c>
      <c r="F173" s="23">
        <f>F174</f>
        <v>18607559.93</v>
      </c>
    </row>
    <row r="174" spans="1:6" ht="25.5">
      <c r="A174" s="44" t="s">
        <v>161</v>
      </c>
      <c r="B174" s="36" t="s">
        <v>62</v>
      </c>
      <c r="C174" s="36" t="s">
        <v>8</v>
      </c>
      <c r="D174" s="35">
        <v>18607559.93</v>
      </c>
      <c r="E174" s="24"/>
      <c r="F174" s="24">
        <f>D174+E174</f>
        <v>18607559.93</v>
      </c>
    </row>
    <row r="175" spans="1:6" ht="12.75" hidden="1">
      <c r="A175" s="42" t="s">
        <v>170</v>
      </c>
      <c r="B175" s="43" t="s">
        <v>62</v>
      </c>
      <c r="C175" s="43" t="s">
        <v>17</v>
      </c>
      <c r="D175" s="23">
        <f>D176</f>
        <v>0</v>
      </c>
      <c r="E175" s="23">
        <f>E176</f>
        <v>0</v>
      </c>
      <c r="F175" s="23">
        <f>F176</f>
        <v>0</v>
      </c>
    </row>
    <row r="176" spans="1:6" ht="45" customHeight="1" hidden="1">
      <c r="A176" s="44" t="s">
        <v>171</v>
      </c>
      <c r="B176" s="36" t="s">
        <v>62</v>
      </c>
      <c r="C176" s="36" t="s">
        <v>18</v>
      </c>
      <c r="D176" s="35">
        <v>0</v>
      </c>
      <c r="E176" s="24"/>
      <c r="F176" s="24">
        <f>D176+E176</f>
        <v>0</v>
      </c>
    </row>
    <row r="177" spans="1:6" ht="33.75" customHeight="1">
      <c r="A177" s="42" t="s">
        <v>321</v>
      </c>
      <c r="B177" s="43" t="s">
        <v>322</v>
      </c>
      <c r="C177" s="43"/>
      <c r="D177" s="30">
        <f aca="true" t="shared" si="25" ref="D177:F178">D178</f>
        <v>0</v>
      </c>
      <c r="E177" s="30">
        <f t="shared" si="25"/>
        <v>130203.2</v>
      </c>
      <c r="F177" s="30">
        <f t="shared" si="25"/>
        <v>130203.2</v>
      </c>
    </row>
    <row r="178" spans="1:6" ht="32.25" customHeight="1">
      <c r="A178" s="42" t="s">
        <v>323</v>
      </c>
      <c r="B178" s="43" t="s">
        <v>322</v>
      </c>
      <c r="C178" s="43" t="s">
        <v>127</v>
      </c>
      <c r="D178" s="30">
        <f t="shared" si="25"/>
        <v>0</v>
      </c>
      <c r="E178" s="30">
        <f t="shared" si="25"/>
        <v>130203.2</v>
      </c>
      <c r="F178" s="30">
        <f t="shared" si="25"/>
        <v>130203.2</v>
      </c>
    </row>
    <row r="179" spans="1:6" ht="16.5" customHeight="1">
      <c r="A179" s="44" t="s">
        <v>324</v>
      </c>
      <c r="B179" s="36" t="s">
        <v>322</v>
      </c>
      <c r="C179" s="36" t="s">
        <v>128</v>
      </c>
      <c r="D179" s="35"/>
      <c r="E179" s="24">
        <v>130203.2</v>
      </c>
      <c r="F179" s="24">
        <f>D179+E179</f>
        <v>130203.2</v>
      </c>
    </row>
    <row r="180" spans="1:6" ht="31.5" customHeight="1">
      <c r="A180" s="60" t="s">
        <v>294</v>
      </c>
      <c r="B180" s="63" t="s">
        <v>295</v>
      </c>
      <c r="C180" s="63"/>
      <c r="D180" s="27">
        <f>D181</f>
        <v>3814868.2</v>
      </c>
      <c r="E180" s="27">
        <f>E181</f>
        <v>0</v>
      </c>
      <c r="F180" s="27">
        <f>F181</f>
        <v>3814868.2</v>
      </c>
    </row>
    <row r="181" spans="1:6" ht="33" customHeight="1">
      <c r="A181" s="60" t="s">
        <v>182</v>
      </c>
      <c r="B181" s="63" t="s">
        <v>295</v>
      </c>
      <c r="C181" s="63" t="s">
        <v>7</v>
      </c>
      <c r="D181" s="27">
        <f>D182+D183</f>
        <v>3814868.2</v>
      </c>
      <c r="E181" s="27">
        <f>E182+E183</f>
        <v>0</v>
      </c>
      <c r="F181" s="27">
        <f>F182+F183</f>
        <v>3814868.2</v>
      </c>
    </row>
    <row r="182" spans="1:6" ht="32.25" customHeight="1">
      <c r="A182" s="50" t="s">
        <v>293</v>
      </c>
      <c r="B182" s="51" t="s">
        <v>295</v>
      </c>
      <c r="C182" s="51" t="s">
        <v>8</v>
      </c>
      <c r="D182" s="32">
        <v>3811053.33</v>
      </c>
      <c r="E182" s="32"/>
      <c r="F182" s="24">
        <f>D182+E182</f>
        <v>3811053.33</v>
      </c>
    </row>
    <row r="183" spans="1:6" ht="32.25" customHeight="1">
      <c r="A183" s="50" t="s">
        <v>289</v>
      </c>
      <c r="B183" s="51" t="s">
        <v>295</v>
      </c>
      <c r="C183" s="51" t="s">
        <v>8</v>
      </c>
      <c r="D183" s="24">
        <v>3814.87</v>
      </c>
      <c r="E183" s="24"/>
      <c r="F183" s="24">
        <f>D183+E183</f>
        <v>3814.87</v>
      </c>
    </row>
    <row r="184" spans="1:6" ht="42" customHeight="1">
      <c r="A184" s="40" t="s">
        <v>147</v>
      </c>
      <c r="B184" s="41" t="s">
        <v>63</v>
      </c>
      <c r="C184" s="41"/>
      <c r="D184" s="23">
        <f aca="true" t="shared" si="26" ref="D184:F187">D185</f>
        <v>150000</v>
      </c>
      <c r="E184" s="23">
        <f t="shared" si="26"/>
        <v>0</v>
      </c>
      <c r="F184" s="23">
        <f t="shared" si="26"/>
        <v>150000</v>
      </c>
    </row>
    <row r="185" spans="1:6" ht="38.25">
      <c r="A185" s="42" t="s">
        <v>267</v>
      </c>
      <c r="B185" s="43" t="s">
        <v>64</v>
      </c>
      <c r="C185" s="43"/>
      <c r="D185" s="23">
        <f t="shared" si="26"/>
        <v>150000</v>
      </c>
      <c r="E185" s="23">
        <f t="shared" si="26"/>
        <v>0</v>
      </c>
      <c r="F185" s="23">
        <f t="shared" si="26"/>
        <v>150000</v>
      </c>
    </row>
    <row r="186" spans="1:6" ht="51">
      <c r="A186" s="42" t="s">
        <v>268</v>
      </c>
      <c r="B186" s="43" t="s">
        <v>65</v>
      </c>
      <c r="C186" s="43"/>
      <c r="D186" s="23">
        <f t="shared" si="26"/>
        <v>150000</v>
      </c>
      <c r="E186" s="23">
        <f t="shared" si="26"/>
        <v>0</v>
      </c>
      <c r="F186" s="23">
        <f t="shared" si="26"/>
        <v>150000</v>
      </c>
    </row>
    <row r="187" spans="1:6" ht="25.5">
      <c r="A187" s="42" t="s">
        <v>163</v>
      </c>
      <c r="B187" s="43" t="s">
        <v>65</v>
      </c>
      <c r="C187" s="43" t="s">
        <v>9</v>
      </c>
      <c r="D187" s="23">
        <f t="shared" si="26"/>
        <v>150000</v>
      </c>
      <c r="E187" s="23">
        <f t="shared" si="26"/>
        <v>0</v>
      </c>
      <c r="F187" s="23">
        <f t="shared" si="26"/>
        <v>150000</v>
      </c>
    </row>
    <row r="188" spans="1:6" ht="30.75" customHeight="1">
      <c r="A188" s="44" t="s">
        <v>164</v>
      </c>
      <c r="B188" s="36" t="s">
        <v>65</v>
      </c>
      <c r="C188" s="36" t="s">
        <v>10</v>
      </c>
      <c r="D188" s="35">
        <v>150000</v>
      </c>
      <c r="E188" s="24">
        <v>0</v>
      </c>
      <c r="F188" s="24">
        <f>D188+E188</f>
        <v>150000</v>
      </c>
    </row>
    <row r="189" spans="1:6" ht="79.5" customHeight="1">
      <c r="A189" s="40" t="s">
        <v>148</v>
      </c>
      <c r="B189" s="41" t="s">
        <v>66</v>
      </c>
      <c r="C189" s="41"/>
      <c r="D189" s="23">
        <f>D190</f>
        <v>19175000</v>
      </c>
      <c r="E189" s="23">
        <f>E190</f>
        <v>30985521</v>
      </c>
      <c r="F189" s="23">
        <f>F190</f>
        <v>50160521</v>
      </c>
    </row>
    <row r="190" spans="1:6" ht="53.25" customHeight="1">
      <c r="A190" s="42" t="s">
        <v>221</v>
      </c>
      <c r="B190" s="43" t="s">
        <v>67</v>
      </c>
      <c r="C190" s="43"/>
      <c r="D190" s="23">
        <f>D191+D194+D197</f>
        <v>19175000</v>
      </c>
      <c r="E190" s="23">
        <f>E191+E194+E197</f>
        <v>30985521</v>
      </c>
      <c r="F190" s="23">
        <f>F191+F194+F197</f>
        <v>50160521</v>
      </c>
    </row>
    <row r="191" spans="1:6" ht="15.75" customHeight="1" hidden="1">
      <c r="A191" s="60" t="s">
        <v>222</v>
      </c>
      <c r="B191" s="63" t="s">
        <v>223</v>
      </c>
      <c r="C191" s="63"/>
      <c r="D191" s="23">
        <f aca="true" t="shared" si="27" ref="D191:F192">D192</f>
        <v>0</v>
      </c>
      <c r="E191" s="23">
        <f t="shared" si="27"/>
        <v>0</v>
      </c>
      <c r="F191" s="23">
        <f t="shared" si="27"/>
        <v>0</v>
      </c>
    </row>
    <row r="192" spans="1:6" ht="15.75" customHeight="1" hidden="1">
      <c r="A192" s="60" t="s">
        <v>170</v>
      </c>
      <c r="B192" s="63" t="s">
        <v>223</v>
      </c>
      <c r="C192" s="63" t="s">
        <v>17</v>
      </c>
      <c r="D192" s="23">
        <f t="shared" si="27"/>
        <v>0</v>
      </c>
      <c r="E192" s="23">
        <f t="shared" si="27"/>
        <v>0</v>
      </c>
      <c r="F192" s="23">
        <f t="shared" si="27"/>
        <v>0</v>
      </c>
    </row>
    <row r="193" spans="1:6" ht="15.75" customHeight="1" hidden="1">
      <c r="A193" s="50" t="s">
        <v>171</v>
      </c>
      <c r="B193" s="51" t="s">
        <v>223</v>
      </c>
      <c r="C193" s="51" t="s">
        <v>18</v>
      </c>
      <c r="D193" s="24">
        <v>0</v>
      </c>
      <c r="E193" s="24"/>
      <c r="F193" s="24">
        <f>D193+E193</f>
        <v>0</v>
      </c>
    </row>
    <row r="194" spans="1:6" ht="27.75" customHeight="1">
      <c r="A194" s="42" t="s">
        <v>191</v>
      </c>
      <c r="B194" s="43" t="s">
        <v>104</v>
      </c>
      <c r="C194" s="43"/>
      <c r="D194" s="23">
        <f aca="true" t="shared" si="28" ref="D194:F195">D195</f>
        <v>19175000</v>
      </c>
      <c r="E194" s="23">
        <f t="shared" si="28"/>
        <v>0</v>
      </c>
      <c r="F194" s="23">
        <f t="shared" si="28"/>
        <v>19175000</v>
      </c>
    </row>
    <row r="195" spans="1:6" ht="12.75">
      <c r="A195" s="42" t="s">
        <v>170</v>
      </c>
      <c r="B195" s="43" t="s">
        <v>104</v>
      </c>
      <c r="C195" s="43" t="s">
        <v>17</v>
      </c>
      <c r="D195" s="23">
        <f t="shared" si="28"/>
        <v>19175000</v>
      </c>
      <c r="E195" s="23">
        <f t="shared" si="28"/>
        <v>0</v>
      </c>
      <c r="F195" s="23">
        <f t="shared" si="28"/>
        <v>19175000</v>
      </c>
    </row>
    <row r="196" spans="1:6" ht="43.5" customHeight="1">
      <c r="A196" s="44" t="s">
        <v>171</v>
      </c>
      <c r="B196" s="36" t="s">
        <v>104</v>
      </c>
      <c r="C196" s="36" t="s">
        <v>18</v>
      </c>
      <c r="D196" s="35">
        <v>19175000</v>
      </c>
      <c r="E196" s="24"/>
      <c r="F196" s="24">
        <f>D196+E196</f>
        <v>19175000</v>
      </c>
    </row>
    <row r="197" spans="1:6" ht="32.25" customHeight="1">
      <c r="A197" s="42" t="s">
        <v>294</v>
      </c>
      <c r="B197" s="43" t="s">
        <v>325</v>
      </c>
      <c r="C197" s="43"/>
      <c r="D197" s="31">
        <f>D198</f>
        <v>0</v>
      </c>
      <c r="E197" s="31">
        <f>E198</f>
        <v>30985521</v>
      </c>
      <c r="F197" s="31">
        <f>F198</f>
        <v>30985521</v>
      </c>
    </row>
    <row r="198" spans="1:6" ht="23.25" customHeight="1">
      <c r="A198" s="42" t="s">
        <v>326</v>
      </c>
      <c r="B198" s="43" t="s">
        <v>325</v>
      </c>
      <c r="C198" s="43" t="s">
        <v>17</v>
      </c>
      <c r="D198" s="31">
        <f>D199+D200</f>
        <v>0</v>
      </c>
      <c r="E198" s="31">
        <f>E199+E200</f>
        <v>30985521</v>
      </c>
      <c r="F198" s="31">
        <f>F199+F200</f>
        <v>30985521</v>
      </c>
    </row>
    <row r="199" spans="1:6" ht="56.25" customHeight="1">
      <c r="A199" s="44" t="s">
        <v>328</v>
      </c>
      <c r="B199" s="36" t="s">
        <v>325</v>
      </c>
      <c r="C199" s="36" t="s">
        <v>18</v>
      </c>
      <c r="D199" s="35"/>
      <c r="E199" s="24">
        <v>30954535</v>
      </c>
      <c r="F199" s="24">
        <f>D199+E199</f>
        <v>30954535</v>
      </c>
    </row>
    <row r="200" spans="1:6" ht="54.75" customHeight="1">
      <c r="A200" s="44" t="s">
        <v>327</v>
      </c>
      <c r="B200" s="36" t="s">
        <v>325</v>
      </c>
      <c r="C200" s="36" t="s">
        <v>18</v>
      </c>
      <c r="D200" s="35"/>
      <c r="E200" s="24">
        <v>30986</v>
      </c>
      <c r="F200" s="24">
        <f>D200+E200</f>
        <v>30986</v>
      </c>
    </row>
    <row r="201" spans="1:6" ht="38.25">
      <c r="A201" s="40" t="s">
        <v>68</v>
      </c>
      <c r="B201" s="41" t="s">
        <v>69</v>
      </c>
      <c r="C201" s="41"/>
      <c r="D201" s="23">
        <f>D202+D213</f>
        <v>66615391.16</v>
      </c>
      <c r="E201" s="23">
        <f>E202+E213</f>
        <v>0</v>
      </c>
      <c r="F201" s="23">
        <f>F202+F213</f>
        <v>66615391.16</v>
      </c>
    </row>
    <row r="202" spans="1:6" ht="31.5" customHeight="1">
      <c r="A202" s="42" t="s">
        <v>224</v>
      </c>
      <c r="B202" s="43" t="s">
        <v>70</v>
      </c>
      <c r="C202" s="43"/>
      <c r="D202" s="23">
        <f>D203+D206+D210</f>
        <v>24005044.05</v>
      </c>
      <c r="E202" s="23">
        <f>E203+E206+E210</f>
        <v>0</v>
      </c>
      <c r="F202" s="23">
        <f>F203+F206+F210</f>
        <v>24005044.05</v>
      </c>
    </row>
    <row r="203" spans="1:6" ht="53.25" customHeight="1">
      <c r="A203" s="42" t="s">
        <v>225</v>
      </c>
      <c r="B203" s="43" t="s">
        <v>71</v>
      </c>
      <c r="C203" s="43"/>
      <c r="D203" s="23">
        <f aca="true" t="shared" si="29" ref="D203:F204">D204</f>
        <v>20763828.07</v>
      </c>
      <c r="E203" s="23">
        <f t="shared" si="29"/>
        <v>0</v>
      </c>
      <c r="F203" s="23">
        <f t="shared" si="29"/>
        <v>20763828.07</v>
      </c>
    </row>
    <row r="204" spans="1:6" ht="25.5">
      <c r="A204" s="42" t="s">
        <v>182</v>
      </c>
      <c r="B204" s="43" t="s">
        <v>71</v>
      </c>
      <c r="C204" s="43" t="s">
        <v>7</v>
      </c>
      <c r="D204" s="23">
        <f t="shared" si="29"/>
        <v>20763828.07</v>
      </c>
      <c r="E204" s="23">
        <f t="shared" si="29"/>
        <v>0</v>
      </c>
      <c r="F204" s="23">
        <f t="shared" si="29"/>
        <v>20763828.07</v>
      </c>
    </row>
    <row r="205" spans="1:6" ht="25.5">
      <c r="A205" s="44" t="s">
        <v>161</v>
      </c>
      <c r="B205" s="36" t="s">
        <v>71</v>
      </c>
      <c r="C205" s="36" t="s">
        <v>8</v>
      </c>
      <c r="D205" s="35">
        <v>20763828.07</v>
      </c>
      <c r="E205" s="24"/>
      <c r="F205" s="24">
        <f>D205+E205</f>
        <v>20763828.07</v>
      </c>
    </row>
    <row r="206" spans="1:6" ht="27" customHeight="1">
      <c r="A206" s="42" t="s">
        <v>294</v>
      </c>
      <c r="B206" s="63" t="s">
        <v>296</v>
      </c>
      <c r="C206" s="63"/>
      <c r="D206" s="27">
        <f>D207</f>
        <v>3241215.98</v>
      </c>
      <c r="E206" s="27">
        <f>E207</f>
        <v>0</v>
      </c>
      <c r="F206" s="27">
        <f>F207</f>
        <v>3241215.98</v>
      </c>
    </row>
    <row r="207" spans="1:6" ht="25.5">
      <c r="A207" s="42" t="s">
        <v>182</v>
      </c>
      <c r="B207" s="63" t="s">
        <v>296</v>
      </c>
      <c r="C207" s="63" t="s">
        <v>7</v>
      </c>
      <c r="D207" s="27">
        <f>D208+D209</f>
        <v>3241215.98</v>
      </c>
      <c r="E207" s="27">
        <f>E208+E209</f>
        <v>0</v>
      </c>
      <c r="F207" s="27">
        <f>F208+F209</f>
        <v>3241215.98</v>
      </c>
    </row>
    <row r="208" spans="1:6" ht="25.5">
      <c r="A208" s="42" t="s">
        <v>293</v>
      </c>
      <c r="B208" s="63" t="s">
        <v>296</v>
      </c>
      <c r="C208" s="63" t="s">
        <v>8</v>
      </c>
      <c r="D208" s="32">
        <v>3237974.76</v>
      </c>
      <c r="E208" s="32"/>
      <c r="F208" s="24">
        <f>D208+E208</f>
        <v>3237974.76</v>
      </c>
    </row>
    <row r="209" spans="1:6" ht="31.5" customHeight="1">
      <c r="A209" s="44" t="s">
        <v>289</v>
      </c>
      <c r="B209" s="51" t="s">
        <v>296</v>
      </c>
      <c r="C209" s="51" t="s">
        <v>8</v>
      </c>
      <c r="D209" s="32">
        <v>3241.2200000000003</v>
      </c>
      <c r="E209" s="24"/>
      <c r="F209" s="24">
        <f>D209+E209</f>
        <v>3241.2200000000003</v>
      </c>
    </row>
    <row r="210" spans="1:6" ht="15.75" customHeight="1" hidden="1">
      <c r="A210" s="42" t="s">
        <v>226</v>
      </c>
      <c r="B210" s="43" t="s">
        <v>113</v>
      </c>
      <c r="C210" s="43"/>
      <c r="D210" s="23">
        <f aca="true" t="shared" si="30" ref="D210:F211">D211</f>
        <v>0</v>
      </c>
      <c r="E210" s="23">
        <f t="shared" si="30"/>
        <v>0</v>
      </c>
      <c r="F210" s="23">
        <f t="shared" si="30"/>
        <v>0</v>
      </c>
    </row>
    <row r="211" spans="1:6" ht="15.75" customHeight="1" hidden="1">
      <c r="A211" s="42" t="s">
        <v>182</v>
      </c>
      <c r="B211" s="43" t="s">
        <v>113</v>
      </c>
      <c r="C211" s="43" t="s">
        <v>7</v>
      </c>
      <c r="D211" s="23">
        <f t="shared" si="30"/>
        <v>0</v>
      </c>
      <c r="E211" s="23">
        <f t="shared" si="30"/>
        <v>0</v>
      </c>
      <c r="F211" s="23">
        <f t="shared" si="30"/>
        <v>0</v>
      </c>
    </row>
    <row r="212" spans="1:6" ht="15.75" customHeight="1" hidden="1">
      <c r="A212" s="44" t="s">
        <v>161</v>
      </c>
      <c r="B212" s="36" t="s">
        <v>113</v>
      </c>
      <c r="C212" s="36" t="s">
        <v>8</v>
      </c>
      <c r="D212" s="35">
        <v>0</v>
      </c>
      <c r="E212" s="24"/>
      <c r="F212" s="24">
        <f>D212+E212</f>
        <v>0</v>
      </c>
    </row>
    <row r="213" spans="1:6" ht="12.75">
      <c r="A213" s="45" t="s">
        <v>290</v>
      </c>
      <c r="B213" s="43" t="s">
        <v>287</v>
      </c>
      <c r="C213" s="36"/>
      <c r="D213" s="31">
        <f aca="true" t="shared" si="31" ref="D213:F214">D214</f>
        <v>42610347.11</v>
      </c>
      <c r="E213" s="31">
        <f t="shared" si="31"/>
        <v>0</v>
      </c>
      <c r="F213" s="31">
        <f t="shared" si="31"/>
        <v>42610347.11</v>
      </c>
    </row>
    <row r="214" spans="1:6" ht="53.25" customHeight="1">
      <c r="A214" s="45" t="s">
        <v>288</v>
      </c>
      <c r="B214" s="46" t="s">
        <v>286</v>
      </c>
      <c r="C214" s="46"/>
      <c r="D214" s="30">
        <f t="shared" si="31"/>
        <v>42610347.11</v>
      </c>
      <c r="E214" s="30">
        <f t="shared" si="31"/>
        <v>0</v>
      </c>
      <c r="F214" s="30">
        <f t="shared" si="31"/>
        <v>42610347.11</v>
      </c>
    </row>
    <row r="215" spans="1:6" ht="25.5">
      <c r="A215" s="45" t="s">
        <v>182</v>
      </c>
      <c r="B215" s="46" t="s">
        <v>286</v>
      </c>
      <c r="C215" s="46" t="s">
        <v>7</v>
      </c>
      <c r="D215" s="30">
        <f>D216+D217</f>
        <v>42610347.11</v>
      </c>
      <c r="E215" s="30">
        <f>E216+E217</f>
        <v>0</v>
      </c>
      <c r="F215" s="30">
        <f>F216+F217</f>
        <v>42610347.11</v>
      </c>
    </row>
    <row r="216" spans="1:6" ht="25.5">
      <c r="A216" s="64" t="s">
        <v>293</v>
      </c>
      <c r="B216" s="48" t="s">
        <v>286</v>
      </c>
      <c r="C216" s="48" t="s">
        <v>8</v>
      </c>
      <c r="D216" s="24">
        <v>40560405.93</v>
      </c>
      <c r="E216" s="33"/>
      <c r="F216" s="24">
        <f>D216+E216</f>
        <v>40560405.93</v>
      </c>
    </row>
    <row r="217" spans="1:6" ht="30" customHeight="1">
      <c r="A217" s="64" t="s">
        <v>289</v>
      </c>
      <c r="B217" s="48" t="s">
        <v>286</v>
      </c>
      <c r="C217" s="48" t="s">
        <v>8</v>
      </c>
      <c r="D217" s="24">
        <v>2049941.1799999997</v>
      </c>
      <c r="E217" s="33"/>
      <c r="F217" s="24">
        <f>D217+E217</f>
        <v>2049941.1799999997</v>
      </c>
    </row>
    <row r="218" spans="1:6" ht="53.25" customHeight="1">
      <c r="A218" s="40" t="s">
        <v>149</v>
      </c>
      <c r="B218" s="41" t="s">
        <v>72</v>
      </c>
      <c r="C218" s="41"/>
      <c r="D218" s="23">
        <f>D219+D230+D241+D245+D253+D259+D263+D267+D275+D279+D283+D287</f>
        <v>43735939.1</v>
      </c>
      <c r="E218" s="23">
        <f>E219+E230+E241+E245+E253+E259+E263+E267+E275+E279+E283+E287</f>
        <v>-492168.79999999993</v>
      </c>
      <c r="F218" s="23">
        <f>F219+F230+F241+F245+F253+F259+F263+F267+F275+F279+F283+F287</f>
        <v>43243770.3</v>
      </c>
    </row>
    <row r="219" spans="1:6" ht="40.5" customHeight="1">
      <c r="A219" s="42" t="s">
        <v>265</v>
      </c>
      <c r="B219" s="43" t="s">
        <v>73</v>
      </c>
      <c r="C219" s="43"/>
      <c r="D219" s="23">
        <f>D220+D227</f>
        <v>26475705</v>
      </c>
      <c r="E219" s="23">
        <f>E220+E227</f>
        <v>0</v>
      </c>
      <c r="F219" s="23">
        <f>F220+F227</f>
        <v>26475705</v>
      </c>
    </row>
    <row r="220" spans="1:6" ht="12.75">
      <c r="A220" s="42" t="s">
        <v>248</v>
      </c>
      <c r="B220" s="43" t="s">
        <v>74</v>
      </c>
      <c r="C220" s="43"/>
      <c r="D220" s="23">
        <f>D221+D223+D225</f>
        <v>25464949.36</v>
      </c>
      <c r="E220" s="23">
        <f>E221+E223+E225</f>
        <v>-30000</v>
      </c>
      <c r="F220" s="23">
        <f>F221+F223+F225</f>
        <v>25434949.36</v>
      </c>
    </row>
    <row r="221" spans="1:6" ht="69.75" customHeight="1">
      <c r="A221" s="42" t="s">
        <v>233</v>
      </c>
      <c r="B221" s="43" t="s">
        <v>74</v>
      </c>
      <c r="C221" s="43" t="s">
        <v>42</v>
      </c>
      <c r="D221" s="23">
        <f>D222</f>
        <v>20897949.36</v>
      </c>
      <c r="E221" s="23">
        <f>E222</f>
        <v>-30000</v>
      </c>
      <c r="F221" s="23">
        <f>F222</f>
        <v>20867949.36</v>
      </c>
    </row>
    <row r="222" spans="1:6" ht="25.5">
      <c r="A222" s="44" t="s">
        <v>234</v>
      </c>
      <c r="B222" s="36" t="s">
        <v>74</v>
      </c>
      <c r="C222" s="36" t="s">
        <v>75</v>
      </c>
      <c r="D222" s="35">
        <v>20897949.36</v>
      </c>
      <c r="E222" s="24">
        <v>-30000</v>
      </c>
      <c r="F222" s="24">
        <f>D222+E222</f>
        <v>20867949.36</v>
      </c>
    </row>
    <row r="223" spans="1:6" ht="25.5">
      <c r="A223" s="42" t="s">
        <v>182</v>
      </c>
      <c r="B223" s="43" t="s">
        <v>74</v>
      </c>
      <c r="C223" s="43" t="s">
        <v>7</v>
      </c>
      <c r="D223" s="23">
        <f>D224</f>
        <v>4534000</v>
      </c>
      <c r="E223" s="23">
        <f>E224</f>
        <v>0</v>
      </c>
      <c r="F223" s="23">
        <f>F224</f>
        <v>4534000</v>
      </c>
    </row>
    <row r="224" spans="1:6" ht="25.5">
      <c r="A224" s="44" t="s">
        <v>161</v>
      </c>
      <c r="B224" s="36" t="s">
        <v>74</v>
      </c>
      <c r="C224" s="36" t="s">
        <v>8</v>
      </c>
      <c r="D224" s="35">
        <v>4534000</v>
      </c>
      <c r="E224" s="24"/>
      <c r="F224" s="24">
        <f>D224+E224</f>
        <v>4534000</v>
      </c>
    </row>
    <row r="225" spans="1:6" ht="12.75">
      <c r="A225" s="42" t="s">
        <v>170</v>
      </c>
      <c r="B225" s="43" t="s">
        <v>74</v>
      </c>
      <c r="C225" s="43" t="s">
        <v>17</v>
      </c>
      <c r="D225" s="23">
        <f>D226</f>
        <v>33000</v>
      </c>
      <c r="E225" s="23">
        <f>E226</f>
        <v>0</v>
      </c>
      <c r="F225" s="23">
        <f>F226</f>
        <v>33000</v>
      </c>
    </row>
    <row r="226" spans="1:6" ht="12.75">
      <c r="A226" s="44" t="s">
        <v>210</v>
      </c>
      <c r="B226" s="36" t="s">
        <v>74</v>
      </c>
      <c r="C226" s="36" t="s">
        <v>44</v>
      </c>
      <c r="D226" s="35">
        <v>33000</v>
      </c>
      <c r="E226" s="24"/>
      <c r="F226" s="24">
        <f>D226+E226</f>
        <v>33000</v>
      </c>
    </row>
    <row r="227" spans="1:6" ht="25.5">
      <c r="A227" s="42" t="s">
        <v>266</v>
      </c>
      <c r="B227" s="43" t="s">
        <v>76</v>
      </c>
      <c r="C227" s="43"/>
      <c r="D227" s="23">
        <f aca="true" t="shared" si="32" ref="D227:F228">D228</f>
        <v>1010755.64</v>
      </c>
      <c r="E227" s="23">
        <f t="shared" si="32"/>
        <v>30000</v>
      </c>
      <c r="F227" s="23">
        <f t="shared" si="32"/>
        <v>1040755.64</v>
      </c>
    </row>
    <row r="228" spans="1:6" ht="66" customHeight="1">
      <c r="A228" s="42" t="s">
        <v>233</v>
      </c>
      <c r="B228" s="43" t="s">
        <v>76</v>
      </c>
      <c r="C228" s="43" t="s">
        <v>42</v>
      </c>
      <c r="D228" s="23">
        <f t="shared" si="32"/>
        <v>1010755.64</v>
      </c>
      <c r="E228" s="23">
        <f t="shared" si="32"/>
        <v>30000</v>
      </c>
      <c r="F228" s="23">
        <f t="shared" si="32"/>
        <v>1040755.64</v>
      </c>
    </row>
    <row r="229" spans="1:6" ht="25.5">
      <c r="A229" s="44" t="s">
        <v>234</v>
      </c>
      <c r="B229" s="36" t="s">
        <v>76</v>
      </c>
      <c r="C229" s="36" t="s">
        <v>75</v>
      </c>
      <c r="D229" s="35">
        <v>1010755.64</v>
      </c>
      <c r="E229" s="24">
        <v>30000</v>
      </c>
      <c r="F229" s="24">
        <f>D229+E229</f>
        <v>1040755.64</v>
      </c>
    </row>
    <row r="230" spans="1:6" ht="38.25">
      <c r="A230" s="42" t="s">
        <v>251</v>
      </c>
      <c r="B230" s="43" t="s">
        <v>77</v>
      </c>
      <c r="C230" s="43"/>
      <c r="D230" s="23">
        <f>D231+D238</f>
        <v>859448</v>
      </c>
      <c r="E230" s="23">
        <f>E231+E238</f>
        <v>0</v>
      </c>
      <c r="F230" s="23">
        <f>F231+F238</f>
        <v>859448</v>
      </c>
    </row>
    <row r="231" spans="1:6" ht="12.75">
      <c r="A231" s="42" t="s">
        <v>248</v>
      </c>
      <c r="B231" s="43" t="s">
        <v>78</v>
      </c>
      <c r="C231" s="43"/>
      <c r="D231" s="23">
        <f>D232+D234+D236</f>
        <v>787448</v>
      </c>
      <c r="E231" s="23">
        <f>E232+E234+E236</f>
        <v>0</v>
      </c>
      <c r="F231" s="23">
        <f>F232+F234+F236</f>
        <v>787448</v>
      </c>
    </row>
    <row r="232" spans="1:6" ht="69.75" customHeight="1">
      <c r="A232" s="42" t="s">
        <v>233</v>
      </c>
      <c r="B232" s="43" t="s">
        <v>78</v>
      </c>
      <c r="C232" s="43" t="s">
        <v>42</v>
      </c>
      <c r="D232" s="23">
        <f>D233</f>
        <v>334260</v>
      </c>
      <c r="E232" s="23">
        <f>E233</f>
        <v>0</v>
      </c>
      <c r="F232" s="23">
        <f>F233</f>
        <v>334260</v>
      </c>
    </row>
    <row r="233" spans="1:6" ht="25.5">
      <c r="A233" s="44" t="s">
        <v>234</v>
      </c>
      <c r="B233" s="36" t="s">
        <v>78</v>
      </c>
      <c r="C233" s="36" t="s">
        <v>75</v>
      </c>
      <c r="D233" s="35">
        <v>334260</v>
      </c>
      <c r="E233" s="24"/>
      <c r="F233" s="24">
        <f>D233+E233</f>
        <v>334260</v>
      </c>
    </row>
    <row r="234" spans="1:6" ht="25.5">
      <c r="A234" s="42" t="s">
        <v>182</v>
      </c>
      <c r="B234" s="43" t="s">
        <v>78</v>
      </c>
      <c r="C234" s="43" t="s">
        <v>7</v>
      </c>
      <c r="D234" s="23">
        <f>D235</f>
        <v>450488</v>
      </c>
      <c r="E234" s="23">
        <f>E235</f>
        <v>0</v>
      </c>
      <c r="F234" s="23">
        <f>F235</f>
        <v>450488</v>
      </c>
    </row>
    <row r="235" spans="1:6" ht="25.5">
      <c r="A235" s="44" t="s">
        <v>161</v>
      </c>
      <c r="B235" s="36" t="s">
        <v>78</v>
      </c>
      <c r="C235" s="36" t="s">
        <v>8</v>
      </c>
      <c r="D235" s="35">
        <v>450488</v>
      </c>
      <c r="E235" s="24"/>
      <c r="F235" s="24">
        <f>D235+E235</f>
        <v>450488</v>
      </c>
    </row>
    <row r="236" spans="1:6" ht="12.75">
      <c r="A236" s="42" t="s">
        <v>170</v>
      </c>
      <c r="B236" s="43" t="s">
        <v>78</v>
      </c>
      <c r="C236" s="43" t="s">
        <v>17</v>
      </c>
      <c r="D236" s="23">
        <f>D237</f>
        <v>2700</v>
      </c>
      <c r="E236" s="23">
        <f>E237</f>
        <v>0</v>
      </c>
      <c r="F236" s="23">
        <f>F237</f>
        <v>2700</v>
      </c>
    </row>
    <row r="237" spans="1:6" ht="12.75">
      <c r="A237" s="44" t="s">
        <v>210</v>
      </c>
      <c r="B237" s="36" t="s">
        <v>78</v>
      </c>
      <c r="C237" s="36" t="s">
        <v>44</v>
      </c>
      <c r="D237" s="35">
        <v>2700</v>
      </c>
      <c r="E237" s="24"/>
      <c r="F237" s="24">
        <f>D237+E237</f>
        <v>2700</v>
      </c>
    </row>
    <row r="238" spans="1:6" ht="25.5">
      <c r="A238" s="42" t="s">
        <v>250</v>
      </c>
      <c r="B238" s="43" t="s">
        <v>79</v>
      </c>
      <c r="C238" s="43"/>
      <c r="D238" s="23">
        <f aca="true" t="shared" si="33" ref="D238:F239">D239</f>
        <v>72000</v>
      </c>
      <c r="E238" s="23">
        <f t="shared" si="33"/>
        <v>0</v>
      </c>
      <c r="F238" s="23">
        <f t="shared" si="33"/>
        <v>72000</v>
      </c>
    </row>
    <row r="239" spans="1:6" ht="63.75">
      <c r="A239" s="42" t="s">
        <v>233</v>
      </c>
      <c r="B239" s="43" t="s">
        <v>79</v>
      </c>
      <c r="C239" s="43" t="s">
        <v>42</v>
      </c>
      <c r="D239" s="23">
        <f t="shared" si="33"/>
        <v>72000</v>
      </c>
      <c r="E239" s="23">
        <f t="shared" si="33"/>
        <v>0</v>
      </c>
      <c r="F239" s="23">
        <f t="shared" si="33"/>
        <v>72000</v>
      </c>
    </row>
    <row r="240" spans="1:6" ht="25.5">
      <c r="A240" s="44" t="s">
        <v>234</v>
      </c>
      <c r="B240" s="36" t="s">
        <v>79</v>
      </c>
      <c r="C240" s="36" t="s">
        <v>75</v>
      </c>
      <c r="D240" s="35">
        <v>72000</v>
      </c>
      <c r="E240" s="24"/>
      <c r="F240" s="24">
        <f>D240+E240</f>
        <v>72000</v>
      </c>
    </row>
    <row r="241" spans="1:6" ht="51">
      <c r="A241" s="42" t="s">
        <v>249</v>
      </c>
      <c r="B241" s="43" t="s">
        <v>80</v>
      </c>
      <c r="C241" s="43"/>
      <c r="D241" s="23">
        <f aca="true" t="shared" si="34" ref="D241:F243">D242</f>
        <v>663497</v>
      </c>
      <c r="E241" s="23">
        <f t="shared" si="34"/>
        <v>0</v>
      </c>
      <c r="F241" s="23">
        <f t="shared" si="34"/>
        <v>663497</v>
      </c>
    </row>
    <row r="242" spans="1:6" ht="12.75">
      <c r="A242" s="42" t="s">
        <v>248</v>
      </c>
      <c r="B242" s="43" t="s">
        <v>108</v>
      </c>
      <c r="C242" s="43"/>
      <c r="D242" s="23">
        <f t="shared" si="34"/>
        <v>663497</v>
      </c>
      <c r="E242" s="23">
        <f t="shared" si="34"/>
        <v>0</v>
      </c>
      <c r="F242" s="23">
        <f t="shared" si="34"/>
        <v>663497</v>
      </c>
    </row>
    <row r="243" spans="1:6" ht="65.25" customHeight="1">
      <c r="A243" s="42" t="s">
        <v>233</v>
      </c>
      <c r="B243" s="43" t="s">
        <v>108</v>
      </c>
      <c r="C243" s="43" t="s">
        <v>42</v>
      </c>
      <c r="D243" s="26">
        <f t="shared" si="34"/>
        <v>663497</v>
      </c>
      <c r="E243" s="26">
        <f t="shared" si="34"/>
        <v>0</v>
      </c>
      <c r="F243" s="26">
        <f t="shared" si="34"/>
        <v>663497</v>
      </c>
    </row>
    <row r="244" spans="1:6" ht="25.5">
      <c r="A244" s="44" t="s">
        <v>234</v>
      </c>
      <c r="B244" s="36" t="s">
        <v>108</v>
      </c>
      <c r="C244" s="36" t="s">
        <v>75</v>
      </c>
      <c r="D244" s="35">
        <v>663497</v>
      </c>
      <c r="E244" s="24"/>
      <c r="F244" s="24">
        <f>D244+E244</f>
        <v>663497</v>
      </c>
    </row>
    <row r="245" spans="1:6" ht="28.5" customHeight="1">
      <c r="A245" s="42" t="s">
        <v>228</v>
      </c>
      <c r="B245" s="43" t="s">
        <v>81</v>
      </c>
      <c r="C245" s="43"/>
      <c r="D245" s="23">
        <f>D246</f>
        <v>3914589.2</v>
      </c>
      <c r="E245" s="23">
        <f>E246</f>
        <v>-112493.34</v>
      </c>
      <c r="F245" s="23">
        <f>F246</f>
        <v>3802095.86</v>
      </c>
    </row>
    <row r="246" spans="1:6" ht="27.75" customHeight="1">
      <c r="A246" s="42" t="s">
        <v>227</v>
      </c>
      <c r="B246" s="43" t="s">
        <v>82</v>
      </c>
      <c r="C246" s="43"/>
      <c r="D246" s="23">
        <f>D247+D249</f>
        <v>3914589.2</v>
      </c>
      <c r="E246" s="23">
        <f>E247+E249</f>
        <v>-112493.34</v>
      </c>
      <c r="F246" s="23">
        <f>F247+F249</f>
        <v>3802095.86</v>
      </c>
    </row>
    <row r="247" spans="1:6" ht="25.5">
      <c r="A247" s="54" t="s">
        <v>182</v>
      </c>
      <c r="B247" s="43" t="s">
        <v>82</v>
      </c>
      <c r="C247" s="43" t="s">
        <v>7</v>
      </c>
      <c r="D247" s="26">
        <f>D248</f>
        <v>1980864.66</v>
      </c>
      <c r="E247" s="23">
        <f>E248</f>
        <v>-112493.34</v>
      </c>
      <c r="F247" s="23">
        <f>F248</f>
        <v>1868371.3199999998</v>
      </c>
    </row>
    <row r="248" spans="1:6" ht="25.5">
      <c r="A248" s="55" t="s">
        <v>161</v>
      </c>
      <c r="B248" s="36" t="s">
        <v>82</v>
      </c>
      <c r="C248" s="36" t="s">
        <v>8</v>
      </c>
      <c r="D248" s="35">
        <v>1980864.66</v>
      </c>
      <c r="E248" s="24">
        <v>-112493.34</v>
      </c>
      <c r="F248" s="24">
        <f>D248+E248</f>
        <v>1868371.3199999998</v>
      </c>
    </row>
    <row r="249" spans="1:6" ht="12.75">
      <c r="A249" s="54" t="s">
        <v>170</v>
      </c>
      <c r="B249" s="43" t="s">
        <v>82</v>
      </c>
      <c r="C249" s="43" t="s">
        <v>17</v>
      </c>
      <c r="D249" s="26">
        <f>D250+D251+D252</f>
        <v>1933724.54</v>
      </c>
      <c r="E249" s="23">
        <f>E250+E251+E252</f>
        <v>0</v>
      </c>
      <c r="F249" s="23">
        <f>F250+F251+F252</f>
        <v>1933724.54</v>
      </c>
    </row>
    <row r="250" spans="1:6" ht="43.5" customHeight="1">
      <c r="A250" s="55" t="s">
        <v>171</v>
      </c>
      <c r="B250" s="36" t="s">
        <v>82</v>
      </c>
      <c r="C250" s="36" t="s">
        <v>18</v>
      </c>
      <c r="D250" s="65">
        <v>1104250.54</v>
      </c>
      <c r="E250" s="24"/>
      <c r="F250" s="24">
        <f>D250+E250</f>
        <v>1104250.54</v>
      </c>
    </row>
    <row r="251" spans="1:6" ht="12.75">
      <c r="A251" s="55" t="s">
        <v>211</v>
      </c>
      <c r="B251" s="36" t="s">
        <v>82</v>
      </c>
      <c r="C251" s="36" t="s">
        <v>105</v>
      </c>
      <c r="D251" s="35">
        <v>644850</v>
      </c>
      <c r="E251" s="24"/>
      <c r="F251" s="24">
        <f>D251+E251</f>
        <v>644850</v>
      </c>
    </row>
    <row r="252" spans="1:6" ht="12.75">
      <c r="A252" s="55" t="s">
        <v>210</v>
      </c>
      <c r="B252" s="36" t="s">
        <v>82</v>
      </c>
      <c r="C252" s="36" t="s">
        <v>44</v>
      </c>
      <c r="D252" s="35">
        <v>184624</v>
      </c>
      <c r="E252" s="24"/>
      <c r="F252" s="24">
        <f>D252+E252</f>
        <v>184624</v>
      </c>
    </row>
    <row r="253" spans="1:6" ht="25.5">
      <c r="A253" s="42" t="s">
        <v>209</v>
      </c>
      <c r="B253" s="43" t="s">
        <v>83</v>
      </c>
      <c r="C253" s="43"/>
      <c r="D253" s="23">
        <f>D254</f>
        <v>1000000</v>
      </c>
      <c r="E253" s="23">
        <f>E254</f>
        <v>0</v>
      </c>
      <c r="F253" s="23">
        <f>F254</f>
        <v>1000000</v>
      </c>
    </row>
    <row r="254" spans="1:6" ht="25.5">
      <c r="A254" s="42" t="s">
        <v>208</v>
      </c>
      <c r="B254" s="43" t="s">
        <v>84</v>
      </c>
      <c r="C254" s="43"/>
      <c r="D254" s="23">
        <f>D255+D257</f>
        <v>1000000</v>
      </c>
      <c r="E254" s="23">
        <f>E255+E257</f>
        <v>0</v>
      </c>
      <c r="F254" s="23">
        <f>F255+F257</f>
        <v>1000000</v>
      </c>
    </row>
    <row r="255" spans="1:6" ht="25.5">
      <c r="A255" s="45" t="s">
        <v>182</v>
      </c>
      <c r="B255" s="46" t="s">
        <v>84</v>
      </c>
      <c r="C255" s="46" t="s">
        <v>7</v>
      </c>
      <c r="D255" s="23">
        <f>D256</f>
        <v>963602</v>
      </c>
      <c r="E255" s="23">
        <f>E256</f>
        <v>11000</v>
      </c>
      <c r="F255" s="23">
        <f>F256</f>
        <v>974602</v>
      </c>
    </row>
    <row r="256" spans="1:6" ht="25.5">
      <c r="A256" s="47" t="s">
        <v>161</v>
      </c>
      <c r="B256" s="48" t="s">
        <v>84</v>
      </c>
      <c r="C256" s="48" t="s">
        <v>8</v>
      </c>
      <c r="D256" s="24">
        <v>963602</v>
      </c>
      <c r="E256" s="24">
        <v>11000</v>
      </c>
      <c r="F256" s="24">
        <f>D256+E256</f>
        <v>974602</v>
      </c>
    </row>
    <row r="257" spans="1:6" ht="12.75">
      <c r="A257" s="42" t="s">
        <v>170</v>
      </c>
      <c r="B257" s="43" t="s">
        <v>84</v>
      </c>
      <c r="C257" s="43" t="s">
        <v>17</v>
      </c>
      <c r="D257" s="23">
        <f>D258</f>
        <v>36398</v>
      </c>
      <c r="E257" s="23">
        <f>E258</f>
        <v>-11000</v>
      </c>
      <c r="F257" s="23">
        <f>F258</f>
        <v>25398</v>
      </c>
    </row>
    <row r="258" spans="1:6" ht="12.75">
      <c r="A258" s="44" t="s">
        <v>176</v>
      </c>
      <c r="B258" s="36" t="s">
        <v>84</v>
      </c>
      <c r="C258" s="36" t="s">
        <v>85</v>
      </c>
      <c r="D258" s="35">
        <v>36398</v>
      </c>
      <c r="E258" s="24">
        <v>-11000</v>
      </c>
      <c r="F258" s="24">
        <f>D258+E258</f>
        <v>25398</v>
      </c>
    </row>
    <row r="259" spans="1:6" ht="25.5">
      <c r="A259" s="42" t="s">
        <v>207</v>
      </c>
      <c r="B259" s="43" t="s">
        <v>86</v>
      </c>
      <c r="C259" s="43"/>
      <c r="D259" s="23">
        <f aca="true" t="shared" si="35" ref="D259:F261">D260</f>
        <v>4721000</v>
      </c>
      <c r="E259" s="23">
        <f t="shared" si="35"/>
        <v>0</v>
      </c>
      <c r="F259" s="23">
        <f t="shared" si="35"/>
        <v>4721000</v>
      </c>
    </row>
    <row r="260" spans="1:6" ht="18" customHeight="1">
      <c r="A260" s="42" t="s">
        <v>206</v>
      </c>
      <c r="B260" s="43" t="s">
        <v>87</v>
      </c>
      <c r="C260" s="43"/>
      <c r="D260" s="23">
        <f t="shared" si="35"/>
        <v>4721000</v>
      </c>
      <c r="E260" s="23">
        <f t="shared" si="35"/>
        <v>0</v>
      </c>
      <c r="F260" s="23">
        <f t="shared" si="35"/>
        <v>4721000</v>
      </c>
    </row>
    <row r="261" spans="1:6" ht="12.75">
      <c r="A261" s="42" t="s">
        <v>170</v>
      </c>
      <c r="B261" s="43" t="s">
        <v>87</v>
      </c>
      <c r="C261" s="43" t="s">
        <v>17</v>
      </c>
      <c r="D261" s="23">
        <f t="shared" si="35"/>
        <v>4721000</v>
      </c>
      <c r="E261" s="23">
        <f t="shared" si="35"/>
        <v>0</v>
      </c>
      <c r="F261" s="23">
        <f t="shared" si="35"/>
        <v>4721000</v>
      </c>
    </row>
    <row r="262" spans="1:6" ht="44.25" customHeight="1">
      <c r="A262" s="44" t="s">
        <v>171</v>
      </c>
      <c r="B262" s="36" t="s">
        <v>87</v>
      </c>
      <c r="C262" s="36" t="s">
        <v>18</v>
      </c>
      <c r="D262" s="35">
        <v>4721000</v>
      </c>
      <c r="E262" s="24"/>
      <c r="F262" s="24">
        <f>D262+E262</f>
        <v>4721000</v>
      </c>
    </row>
    <row r="263" spans="1:6" ht="66" customHeight="1">
      <c r="A263" s="60" t="s">
        <v>297</v>
      </c>
      <c r="B263" s="63" t="s">
        <v>283</v>
      </c>
      <c r="C263" s="63"/>
      <c r="D263" s="30">
        <f>D264</f>
        <v>790997</v>
      </c>
      <c r="E263" s="30">
        <f aca="true" t="shared" si="36" ref="E263:F265">E264</f>
        <v>0</v>
      </c>
      <c r="F263" s="30">
        <f t="shared" si="36"/>
        <v>790997</v>
      </c>
    </row>
    <row r="264" spans="1:6" ht="44.25" customHeight="1">
      <c r="A264" s="60" t="s">
        <v>298</v>
      </c>
      <c r="B264" s="63" t="s">
        <v>284</v>
      </c>
      <c r="C264" s="63"/>
      <c r="D264" s="30">
        <f>D265</f>
        <v>790997</v>
      </c>
      <c r="E264" s="30">
        <f t="shared" si="36"/>
        <v>0</v>
      </c>
      <c r="F264" s="30">
        <f t="shared" si="36"/>
        <v>790997</v>
      </c>
    </row>
    <row r="265" spans="1:6" ht="70.5" customHeight="1">
      <c r="A265" s="60" t="s">
        <v>233</v>
      </c>
      <c r="B265" s="63" t="s">
        <v>284</v>
      </c>
      <c r="C265" s="63" t="s">
        <v>42</v>
      </c>
      <c r="D265" s="30">
        <f>D266</f>
        <v>790997</v>
      </c>
      <c r="E265" s="30">
        <f t="shared" si="36"/>
        <v>0</v>
      </c>
      <c r="F265" s="30">
        <f t="shared" si="36"/>
        <v>790997</v>
      </c>
    </row>
    <row r="266" spans="1:6" ht="30.75" customHeight="1">
      <c r="A266" s="50" t="s">
        <v>234</v>
      </c>
      <c r="B266" s="51" t="s">
        <v>284</v>
      </c>
      <c r="C266" s="51" t="s">
        <v>75</v>
      </c>
      <c r="D266" s="24">
        <v>790997</v>
      </c>
      <c r="E266" s="24"/>
      <c r="F266" s="24">
        <f>D266+E266</f>
        <v>790997</v>
      </c>
    </row>
    <row r="267" spans="1:6" ht="38.25">
      <c r="A267" s="42" t="s">
        <v>205</v>
      </c>
      <c r="B267" s="43" t="s">
        <v>88</v>
      </c>
      <c r="C267" s="43"/>
      <c r="D267" s="23">
        <f>D268</f>
        <v>1377652.9</v>
      </c>
      <c r="E267" s="23">
        <f>E268</f>
        <v>300000</v>
      </c>
      <c r="F267" s="23">
        <f>F268</f>
        <v>1677652.9</v>
      </c>
    </row>
    <row r="268" spans="1:6" ht="38.25">
      <c r="A268" s="42" t="s">
        <v>204</v>
      </c>
      <c r="B268" s="43" t="s">
        <v>110</v>
      </c>
      <c r="C268" s="43"/>
      <c r="D268" s="23">
        <f>D269+D271</f>
        <v>1377652.9</v>
      </c>
      <c r="E268" s="23">
        <f>E269+E271</f>
        <v>300000</v>
      </c>
      <c r="F268" s="23">
        <f>F269+F271</f>
        <v>1677652.9</v>
      </c>
    </row>
    <row r="269" spans="1:6" ht="15.75" customHeight="1" hidden="1">
      <c r="A269" s="42" t="s">
        <v>182</v>
      </c>
      <c r="B269" s="43" t="s">
        <v>110</v>
      </c>
      <c r="C269" s="43" t="s">
        <v>7</v>
      </c>
      <c r="D269" s="23">
        <f>D270</f>
        <v>0</v>
      </c>
      <c r="E269" s="23">
        <f>E270</f>
        <v>0</v>
      </c>
      <c r="F269" s="23">
        <f>F270</f>
        <v>0</v>
      </c>
    </row>
    <row r="270" spans="1:6" ht="15.75" customHeight="1" hidden="1">
      <c r="A270" s="44" t="s">
        <v>161</v>
      </c>
      <c r="B270" s="36" t="s">
        <v>110</v>
      </c>
      <c r="C270" s="36" t="s">
        <v>8</v>
      </c>
      <c r="D270" s="35">
        <v>0</v>
      </c>
      <c r="E270" s="24"/>
      <c r="F270" s="24">
        <f>D270+E270</f>
        <v>0</v>
      </c>
    </row>
    <row r="271" spans="1:6" ht="27.75" customHeight="1">
      <c r="A271" s="42" t="s">
        <v>163</v>
      </c>
      <c r="B271" s="43" t="s">
        <v>110</v>
      </c>
      <c r="C271" s="43" t="s">
        <v>9</v>
      </c>
      <c r="D271" s="23">
        <f>D272+D273+D274</f>
        <v>1377652.9</v>
      </c>
      <c r="E271" s="23">
        <f>E272+E273+E274</f>
        <v>300000</v>
      </c>
      <c r="F271" s="23">
        <f>F272+F273+F274</f>
        <v>1677652.9</v>
      </c>
    </row>
    <row r="272" spans="1:6" ht="12.75">
      <c r="A272" s="44" t="s">
        <v>300</v>
      </c>
      <c r="B272" s="36" t="s">
        <v>110</v>
      </c>
      <c r="C272" s="36" t="s">
        <v>41</v>
      </c>
      <c r="D272" s="24">
        <v>1000000</v>
      </c>
      <c r="E272" s="24"/>
      <c r="F272" s="24">
        <f>D272+E272</f>
        <v>1000000</v>
      </c>
    </row>
    <row r="273" spans="1:6" ht="12.75">
      <c r="A273" s="44" t="s">
        <v>299</v>
      </c>
      <c r="B273" s="36" t="s">
        <v>110</v>
      </c>
      <c r="C273" s="36" t="s">
        <v>41</v>
      </c>
      <c r="D273" s="32">
        <v>285000</v>
      </c>
      <c r="E273" s="24">
        <v>300000</v>
      </c>
      <c r="F273" s="24">
        <f>D273+E273</f>
        <v>585000</v>
      </c>
    </row>
    <row r="274" spans="1:6" ht="25.5">
      <c r="A274" s="66" t="s">
        <v>306</v>
      </c>
      <c r="B274" s="67" t="s">
        <v>110</v>
      </c>
      <c r="C274" s="67" t="s">
        <v>41</v>
      </c>
      <c r="D274" s="32">
        <v>92652.9</v>
      </c>
      <c r="E274" s="24"/>
      <c r="F274" s="24">
        <f>D274+E274</f>
        <v>92652.9</v>
      </c>
    </row>
    <row r="275" spans="1:6" ht="38.25" customHeight="1">
      <c r="A275" s="42" t="s">
        <v>201</v>
      </c>
      <c r="B275" s="43" t="s">
        <v>89</v>
      </c>
      <c r="C275" s="43"/>
      <c r="D275" s="23">
        <f aca="true" t="shared" si="37" ref="D275:F277">D276</f>
        <v>200000</v>
      </c>
      <c r="E275" s="23">
        <f t="shared" si="37"/>
        <v>0</v>
      </c>
      <c r="F275" s="23">
        <f t="shared" si="37"/>
        <v>200000</v>
      </c>
    </row>
    <row r="276" spans="1:6" ht="12.75">
      <c r="A276" s="42" t="s">
        <v>183</v>
      </c>
      <c r="B276" s="43" t="s">
        <v>90</v>
      </c>
      <c r="C276" s="43"/>
      <c r="D276" s="23">
        <f t="shared" si="37"/>
        <v>200000</v>
      </c>
      <c r="E276" s="23">
        <f t="shared" si="37"/>
        <v>0</v>
      </c>
      <c r="F276" s="23">
        <f t="shared" si="37"/>
        <v>200000</v>
      </c>
    </row>
    <row r="277" spans="1:6" ht="12.75">
      <c r="A277" s="42" t="s">
        <v>202</v>
      </c>
      <c r="B277" s="43" t="s">
        <v>90</v>
      </c>
      <c r="C277" s="43" t="s">
        <v>20</v>
      </c>
      <c r="D277" s="23">
        <f t="shared" si="37"/>
        <v>200000</v>
      </c>
      <c r="E277" s="23">
        <f t="shared" si="37"/>
        <v>0</v>
      </c>
      <c r="F277" s="23">
        <f t="shared" si="37"/>
        <v>200000</v>
      </c>
    </row>
    <row r="278" spans="1:6" ht="12.75">
      <c r="A278" s="44" t="s">
        <v>203</v>
      </c>
      <c r="B278" s="36" t="s">
        <v>90</v>
      </c>
      <c r="C278" s="36" t="s">
        <v>21</v>
      </c>
      <c r="D278" s="35">
        <v>200000</v>
      </c>
      <c r="E278" s="24"/>
      <c r="F278" s="24">
        <f>D278+E278</f>
        <v>200000</v>
      </c>
    </row>
    <row r="279" spans="1:6" ht="53.25" customHeight="1">
      <c r="A279" s="60" t="s">
        <v>229</v>
      </c>
      <c r="B279" s="63" t="s">
        <v>235</v>
      </c>
      <c r="C279" s="63"/>
      <c r="D279" s="27">
        <f>D280</f>
        <v>408200</v>
      </c>
      <c r="E279" s="27">
        <f aca="true" t="shared" si="38" ref="E279:F281">E280</f>
        <v>0</v>
      </c>
      <c r="F279" s="27">
        <f t="shared" si="38"/>
        <v>408200</v>
      </c>
    </row>
    <row r="280" spans="1:6" ht="53.25" customHeight="1">
      <c r="A280" s="60" t="s">
        <v>230</v>
      </c>
      <c r="B280" s="63" t="s">
        <v>236</v>
      </c>
      <c r="C280" s="63"/>
      <c r="D280" s="27">
        <f>D281</f>
        <v>408200</v>
      </c>
      <c r="E280" s="27">
        <f t="shared" si="38"/>
        <v>0</v>
      </c>
      <c r="F280" s="27">
        <f t="shared" si="38"/>
        <v>408200</v>
      </c>
    </row>
    <row r="281" spans="1:6" ht="29.25" customHeight="1">
      <c r="A281" s="60" t="s">
        <v>163</v>
      </c>
      <c r="B281" s="68" t="s">
        <v>236</v>
      </c>
      <c r="C281" s="63" t="s">
        <v>9</v>
      </c>
      <c r="D281" s="27">
        <f>D282</f>
        <v>408200</v>
      </c>
      <c r="E281" s="27">
        <f t="shared" si="38"/>
        <v>0</v>
      </c>
      <c r="F281" s="27">
        <f t="shared" si="38"/>
        <v>408200</v>
      </c>
    </row>
    <row r="282" spans="1:6" ht="12.75">
      <c r="A282" s="69" t="s">
        <v>193</v>
      </c>
      <c r="B282" s="70" t="s">
        <v>236</v>
      </c>
      <c r="C282" s="70" t="s">
        <v>41</v>
      </c>
      <c r="D282" s="24">
        <v>408200</v>
      </c>
      <c r="E282" s="24"/>
      <c r="F282" s="24">
        <f>D282+E282</f>
        <v>408200</v>
      </c>
    </row>
    <row r="283" spans="1:6" ht="38.25">
      <c r="A283" s="60" t="s">
        <v>231</v>
      </c>
      <c r="B283" s="63" t="s">
        <v>237</v>
      </c>
      <c r="C283" s="51"/>
      <c r="D283" s="27">
        <f>D284</f>
        <v>2400000</v>
      </c>
      <c r="E283" s="27">
        <f aca="true" t="shared" si="39" ref="E283:F285">E284</f>
        <v>-679675.46</v>
      </c>
      <c r="F283" s="27">
        <f t="shared" si="39"/>
        <v>1720324.54</v>
      </c>
    </row>
    <row r="284" spans="1:6" ht="54" customHeight="1">
      <c r="A284" s="60" t="s">
        <v>232</v>
      </c>
      <c r="B284" s="63" t="s">
        <v>238</v>
      </c>
      <c r="C284" s="51"/>
      <c r="D284" s="27">
        <f>D285</f>
        <v>2400000</v>
      </c>
      <c r="E284" s="27">
        <f t="shared" si="39"/>
        <v>-679675.46</v>
      </c>
      <c r="F284" s="27">
        <f t="shared" si="39"/>
        <v>1720324.54</v>
      </c>
    </row>
    <row r="285" spans="1:6" ht="67.5" customHeight="1">
      <c r="A285" s="60" t="s">
        <v>233</v>
      </c>
      <c r="B285" s="63" t="s">
        <v>238</v>
      </c>
      <c r="C285" s="63" t="s">
        <v>42</v>
      </c>
      <c r="D285" s="27">
        <f>D286</f>
        <v>2400000</v>
      </c>
      <c r="E285" s="27">
        <f t="shared" si="39"/>
        <v>-679675.46</v>
      </c>
      <c r="F285" s="27">
        <f t="shared" si="39"/>
        <v>1720324.54</v>
      </c>
    </row>
    <row r="286" spans="1:6" ht="25.5">
      <c r="A286" s="50" t="s">
        <v>234</v>
      </c>
      <c r="B286" s="51" t="s">
        <v>238</v>
      </c>
      <c r="C286" s="51" t="s">
        <v>75</v>
      </c>
      <c r="D286" s="24">
        <v>2400000</v>
      </c>
      <c r="E286" s="24">
        <v>-679675.46</v>
      </c>
      <c r="F286" s="24">
        <f>D286+E286</f>
        <v>1720324.54</v>
      </c>
    </row>
    <row r="287" spans="1:6" ht="40.5" customHeight="1">
      <c r="A287" s="60" t="s">
        <v>304</v>
      </c>
      <c r="B287" s="63" t="s">
        <v>301</v>
      </c>
      <c r="C287" s="63"/>
      <c r="D287" s="26">
        <f>D288</f>
        <v>924850</v>
      </c>
      <c r="E287" s="26">
        <f>E288</f>
        <v>0</v>
      </c>
      <c r="F287" s="26">
        <f>F288</f>
        <v>924850</v>
      </c>
    </row>
    <row r="288" spans="1:6" ht="30" customHeight="1">
      <c r="A288" s="60" t="s">
        <v>303</v>
      </c>
      <c r="B288" s="63" t="s">
        <v>302</v>
      </c>
      <c r="C288" s="63"/>
      <c r="D288" s="26">
        <f>D289+D291</f>
        <v>924850</v>
      </c>
      <c r="E288" s="26">
        <f>E289+E291</f>
        <v>0</v>
      </c>
      <c r="F288" s="26">
        <f>F289+F291</f>
        <v>924850</v>
      </c>
    </row>
    <row r="289" spans="1:6" ht="69" customHeight="1">
      <c r="A289" s="60" t="s">
        <v>233</v>
      </c>
      <c r="B289" s="63" t="s">
        <v>302</v>
      </c>
      <c r="C289" s="63" t="s">
        <v>42</v>
      </c>
      <c r="D289" s="26">
        <f>D290</f>
        <v>183579.6</v>
      </c>
      <c r="E289" s="26">
        <f>E290</f>
        <v>0</v>
      </c>
      <c r="F289" s="26">
        <f>F290</f>
        <v>183579.6</v>
      </c>
    </row>
    <row r="290" spans="1:6" ht="25.5">
      <c r="A290" s="50" t="s">
        <v>234</v>
      </c>
      <c r="B290" s="51" t="s">
        <v>302</v>
      </c>
      <c r="C290" s="51" t="s">
        <v>75</v>
      </c>
      <c r="D290" s="24">
        <v>183579.6</v>
      </c>
      <c r="E290" s="24"/>
      <c r="F290" s="24">
        <f>D290+E290</f>
        <v>183579.6</v>
      </c>
    </row>
    <row r="291" spans="1:6" ht="27" customHeight="1">
      <c r="A291" s="60" t="s">
        <v>182</v>
      </c>
      <c r="B291" s="68" t="s">
        <v>302</v>
      </c>
      <c r="C291" s="68" t="s">
        <v>7</v>
      </c>
      <c r="D291" s="26">
        <f>D292</f>
        <v>741270.4</v>
      </c>
      <c r="E291" s="26">
        <f>E292</f>
        <v>0</v>
      </c>
      <c r="F291" s="26">
        <f>F292</f>
        <v>741270.4</v>
      </c>
    </row>
    <row r="292" spans="1:6" ht="28.5" customHeight="1">
      <c r="A292" s="50" t="s">
        <v>161</v>
      </c>
      <c r="B292" s="51" t="s">
        <v>302</v>
      </c>
      <c r="C292" s="51" t="s">
        <v>8</v>
      </c>
      <c r="D292" s="24">
        <v>741270.4</v>
      </c>
      <c r="E292" s="24"/>
      <c r="F292" s="24">
        <f>D292+E292</f>
        <v>741270.4</v>
      </c>
    </row>
    <row r="293" spans="1:6" ht="38.25">
      <c r="A293" s="40" t="s">
        <v>150</v>
      </c>
      <c r="B293" s="41" t="s">
        <v>91</v>
      </c>
      <c r="C293" s="41"/>
      <c r="D293" s="23">
        <f>D294+D301</f>
        <v>11663288.97</v>
      </c>
      <c r="E293" s="23">
        <f>E294+E301</f>
        <v>-130203.2</v>
      </c>
      <c r="F293" s="23">
        <f>F294+F301</f>
        <v>11533085.77</v>
      </c>
    </row>
    <row r="294" spans="1:6" ht="30" customHeight="1">
      <c r="A294" s="42" t="s">
        <v>240</v>
      </c>
      <c r="B294" s="43" t="s">
        <v>92</v>
      </c>
      <c r="C294" s="43"/>
      <c r="D294" s="23">
        <f>D295+D298</f>
        <v>1888127.5799999998</v>
      </c>
      <c r="E294" s="23">
        <f>E295+E298</f>
        <v>-130203.2</v>
      </c>
      <c r="F294" s="23">
        <f>F295+F298</f>
        <v>1757924.38</v>
      </c>
    </row>
    <row r="295" spans="1:6" ht="38.25">
      <c r="A295" s="42" t="s">
        <v>239</v>
      </c>
      <c r="B295" s="43" t="s">
        <v>93</v>
      </c>
      <c r="C295" s="43"/>
      <c r="D295" s="23">
        <f aca="true" t="shared" si="40" ref="D295:F296">D296</f>
        <v>1888127.5799999998</v>
      </c>
      <c r="E295" s="23">
        <f t="shared" si="40"/>
        <v>-130203.2</v>
      </c>
      <c r="F295" s="23">
        <f t="shared" si="40"/>
        <v>1757924.38</v>
      </c>
    </row>
    <row r="296" spans="1:6" ht="25.5">
      <c r="A296" s="42" t="s">
        <v>182</v>
      </c>
      <c r="B296" s="43" t="s">
        <v>93</v>
      </c>
      <c r="C296" s="43" t="s">
        <v>7</v>
      </c>
      <c r="D296" s="23">
        <f t="shared" si="40"/>
        <v>1888127.5799999998</v>
      </c>
      <c r="E296" s="23">
        <f t="shared" si="40"/>
        <v>-130203.2</v>
      </c>
      <c r="F296" s="23">
        <f t="shared" si="40"/>
        <v>1757924.38</v>
      </c>
    </row>
    <row r="297" spans="1:6" ht="25.5">
      <c r="A297" s="44" t="s">
        <v>161</v>
      </c>
      <c r="B297" s="36" t="s">
        <v>93</v>
      </c>
      <c r="C297" s="36" t="s">
        <v>8</v>
      </c>
      <c r="D297" s="35">
        <v>1888127.5799999998</v>
      </c>
      <c r="E297" s="24">
        <v>-130203.2</v>
      </c>
      <c r="F297" s="24">
        <f>D297+E297</f>
        <v>1757924.38</v>
      </c>
    </row>
    <row r="298" spans="1:6" ht="25.5" hidden="1">
      <c r="A298" s="42" t="s">
        <v>241</v>
      </c>
      <c r="B298" s="43" t="s">
        <v>111</v>
      </c>
      <c r="C298" s="43"/>
      <c r="D298" s="23">
        <f aca="true" t="shared" si="41" ref="D298:F299">D299</f>
        <v>0</v>
      </c>
      <c r="E298" s="23">
        <f t="shared" si="41"/>
        <v>0</v>
      </c>
      <c r="F298" s="23">
        <f t="shared" si="41"/>
        <v>0</v>
      </c>
    </row>
    <row r="299" spans="1:6" ht="25.5" hidden="1">
      <c r="A299" s="42" t="s">
        <v>182</v>
      </c>
      <c r="B299" s="43" t="s">
        <v>111</v>
      </c>
      <c r="C299" s="43" t="s">
        <v>7</v>
      </c>
      <c r="D299" s="23">
        <f t="shared" si="41"/>
        <v>0</v>
      </c>
      <c r="E299" s="23">
        <f t="shared" si="41"/>
        <v>0</v>
      </c>
      <c r="F299" s="23">
        <f t="shared" si="41"/>
        <v>0</v>
      </c>
    </row>
    <row r="300" spans="1:6" ht="25.5" hidden="1">
      <c r="A300" s="44" t="s">
        <v>161</v>
      </c>
      <c r="B300" s="36" t="s">
        <v>111</v>
      </c>
      <c r="C300" s="36" t="s">
        <v>8</v>
      </c>
      <c r="D300" s="35">
        <v>0</v>
      </c>
      <c r="E300" s="24">
        <v>0</v>
      </c>
      <c r="F300" s="24">
        <f>D300+E300</f>
        <v>0</v>
      </c>
    </row>
    <row r="301" spans="1:6" ht="25.5">
      <c r="A301" s="42" t="s">
        <v>242</v>
      </c>
      <c r="B301" s="43" t="s">
        <v>94</v>
      </c>
      <c r="C301" s="43"/>
      <c r="D301" s="23">
        <f>D302+D306</f>
        <v>9775161.39</v>
      </c>
      <c r="E301" s="23">
        <f>E302+E306</f>
        <v>0</v>
      </c>
      <c r="F301" s="23">
        <f>F302+F306</f>
        <v>9775161.39</v>
      </c>
    </row>
    <row r="302" spans="1:6" ht="25.5">
      <c r="A302" s="42" t="s">
        <v>241</v>
      </c>
      <c r="B302" s="43" t="s">
        <v>95</v>
      </c>
      <c r="C302" s="43"/>
      <c r="D302" s="23">
        <f>D303</f>
        <v>6643185.5</v>
      </c>
      <c r="E302" s="23">
        <f>E303</f>
        <v>0</v>
      </c>
      <c r="F302" s="23">
        <f>F303</f>
        <v>6643185.5</v>
      </c>
    </row>
    <row r="303" spans="1:6" ht="25.5">
      <c r="A303" s="42" t="s">
        <v>182</v>
      </c>
      <c r="B303" s="43" t="s">
        <v>95</v>
      </c>
      <c r="C303" s="43" t="s">
        <v>7</v>
      </c>
      <c r="D303" s="23">
        <f>D304+D305</f>
        <v>6643185.5</v>
      </c>
      <c r="E303" s="23">
        <f>E304+E305</f>
        <v>0</v>
      </c>
      <c r="F303" s="23">
        <f>F304+F305</f>
        <v>6643185.5</v>
      </c>
    </row>
    <row r="304" spans="1:6" ht="27.75" customHeight="1">
      <c r="A304" s="47" t="s">
        <v>293</v>
      </c>
      <c r="B304" s="36" t="s">
        <v>95</v>
      </c>
      <c r="C304" s="36" t="s">
        <v>8</v>
      </c>
      <c r="D304" s="32">
        <v>6437195.32</v>
      </c>
      <c r="E304" s="24"/>
      <c r="F304" s="24">
        <f>D304+E304</f>
        <v>6437195.32</v>
      </c>
    </row>
    <row r="305" spans="1:6" ht="27.75" customHeight="1">
      <c r="A305" s="47" t="s">
        <v>289</v>
      </c>
      <c r="B305" s="36" t="s">
        <v>95</v>
      </c>
      <c r="C305" s="36" t="s">
        <v>8</v>
      </c>
      <c r="D305" s="32">
        <v>205990.18</v>
      </c>
      <c r="E305" s="24"/>
      <c r="F305" s="24">
        <f>D305+E305</f>
        <v>205990.18</v>
      </c>
    </row>
    <row r="306" spans="1:6" ht="27.75" customHeight="1">
      <c r="A306" s="45" t="s">
        <v>241</v>
      </c>
      <c r="B306" s="46" t="s">
        <v>305</v>
      </c>
      <c r="C306" s="46"/>
      <c r="D306" s="27">
        <f>D307</f>
        <v>3131975.8899999997</v>
      </c>
      <c r="E306" s="27">
        <f>E307</f>
        <v>0</v>
      </c>
      <c r="F306" s="27">
        <f>F307</f>
        <v>3131975.8899999997</v>
      </c>
    </row>
    <row r="307" spans="1:6" ht="27.75" customHeight="1">
      <c r="A307" s="45" t="s">
        <v>182</v>
      </c>
      <c r="B307" s="46" t="s">
        <v>305</v>
      </c>
      <c r="C307" s="46" t="s">
        <v>7</v>
      </c>
      <c r="D307" s="27">
        <f>D308+D309+D310</f>
        <v>3131975.8899999997</v>
      </c>
      <c r="E307" s="27">
        <f>E308+E309+E310</f>
        <v>0</v>
      </c>
      <c r="F307" s="27">
        <f>F308+F309+F310</f>
        <v>3131975.8899999997</v>
      </c>
    </row>
    <row r="308" spans="1:6" ht="27.75" customHeight="1">
      <c r="A308" s="47" t="s">
        <v>293</v>
      </c>
      <c r="B308" s="48" t="s">
        <v>305</v>
      </c>
      <c r="C308" s="48" t="s">
        <v>8</v>
      </c>
      <c r="D308" s="32">
        <v>2823277.4499999997</v>
      </c>
      <c r="E308" s="24"/>
      <c r="F308" s="24">
        <f>D308+E308</f>
        <v>2823277.4499999997</v>
      </c>
    </row>
    <row r="309" spans="1:6" ht="27.75" customHeight="1">
      <c r="A309" s="47" t="s">
        <v>289</v>
      </c>
      <c r="B309" s="48" t="s">
        <v>305</v>
      </c>
      <c r="C309" s="48" t="s">
        <v>8</v>
      </c>
      <c r="D309" s="32">
        <v>97499.04</v>
      </c>
      <c r="E309" s="24"/>
      <c r="F309" s="24">
        <f>D309+E309</f>
        <v>97499.04</v>
      </c>
    </row>
    <row r="310" spans="1:6" ht="40.5" customHeight="1">
      <c r="A310" s="71" t="s">
        <v>307</v>
      </c>
      <c r="B310" s="72" t="s">
        <v>305</v>
      </c>
      <c r="C310" s="72" t="s">
        <v>8</v>
      </c>
      <c r="D310" s="34">
        <v>211199.4</v>
      </c>
      <c r="E310" s="24"/>
      <c r="F310" s="24">
        <f>D310+E310</f>
        <v>211199.4</v>
      </c>
    </row>
    <row r="311" spans="1:6" ht="55.5" customHeight="1">
      <c r="A311" s="40" t="s">
        <v>96</v>
      </c>
      <c r="B311" s="41" t="s">
        <v>97</v>
      </c>
      <c r="C311" s="41"/>
      <c r="D311" s="23">
        <f aca="true" t="shared" si="42" ref="D311:F314">D312</f>
        <v>100000</v>
      </c>
      <c r="E311" s="23">
        <f t="shared" si="42"/>
        <v>0</v>
      </c>
      <c r="F311" s="23">
        <f t="shared" si="42"/>
        <v>100000</v>
      </c>
    </row>
    <row r="312" spans="1:6" ht="38.25">
      <c r="A312" s="42" t="s">
        <v>174</v>
      </c>
      <c r="B312" s="43" t="s">
        <v>98</v>
      </c>
      <c r="C312" s="43"/>
      <c r="D312" s="23">
        <f t="shared" si="42"/>
        <v>100000</v>
      </c>
      <c r="E312" s="23">
        <f t="shared" si="42"/>
        <v>0</v>
      </c>
      <c r="F312" s="23">
        <f t="shared" si="42"/>
        <v>100000</v>
      </c>
    </row>
    <row r="313" spans="1:6" ht="25.5">
      <c r="A313" s="42" t="s">
        <v>175</v>
      </c>
      <c r="B313" s="43" t="s">
        <v>99</v>
      </c>
      <c r="C313" s="43"/>
      <c r="D313" s="23">
        <f t="shared" si="42"/>
        <v>100000</v>
      </c>
      <c r="E313" s="23">
        <f t="shared" si="42"/>
        <v>0</v>
      </c>
      <c r="F313" s="23">
        <f t="shared" si="42"/>
        <v>100000</v>
      </c>
    </row>
    <row r="314" spans="1:6" ht="12.75">
      <c r="A314" s="42" t="s">
        <v>170</v>
      </c>
      <c r="B314" s="43" t="s">
        <v>99</v>
      </c>
      <c r="C314" s="43" t="s">
        <v>17</v>
      </c>
      <c r="D314" s="23">
        <f t="shared" si="42"/>
        <v>100000</v>
      </c>
      <c r="E314" s="23">
        <f t="shared" si="42"/>
        <v>0</v>
      </c>
      <c r="F314" s="23">
        <f t="shared" si="42"/>
        <v>100000</v>
      </c>
    </row>
    <row r="315" spans="1:6" ht="43.5" customHeight="1">
      <c r="A315" s="44" t="s">
        <v>171</v>
      </c>
      <c r="B315" s="36" t="s">
        <v>99</v>
      </c>
      <c r="C315" s="36" t="s">
        <v>18</v>
      </c>
      <c r="D315" s="35">
        <v>100000</v>
      </c>
      <c r="E315" s="24"/>
      <c r="F315" s="24">
        <f>D315+E315</f>
        <v>100000</v>
      </c>
    </row>
    <row r="316" spans="1:6" ht="12.75">
      <c r="A316" s="40" t="s">
        <v>151</v>
      </c>
      <c r="B316" s="41" t="s">
        <v>152</v>
      </c>
      <c r="C316" s="41"/>
      <c r="D316" s="23">
        <f>D317+D321+D325</f>
        <v>3574439.0300000003</v>
      </c>
      <c r="E316" s="23">
        <f>E317+E321+E325</f>
        <v>227344.97</v>
      </c>
      <c r="F316" s="23">
        <f>F317+F321+F325</f>
        <v>3801784</v>
      </c>
    </row>
    <row r="317" spans="1:6" ht="27" customHeight="1">
      <c r="A317" s="73" t="s">
        <v>308</v>
      </c>
      <c r="B317" s="74" t="s">
        <v>310</v>
      </c>
      <c r="C317" s="75"/>
      <c r="D317" s="23">
        <f>D318</f>
        <v>1694000</v>
      </c>
      <c r="E317" s="23">
        <f aca="true" t="shared" si="43" ref="E317:F319">E318</f>
        <v>0</v>
      </c>
      <c r="F317" s="23">
        <f t="shared" si="43"/>
        <v>1694000</v>
      </c>
    </row>
    <row r="318" spans="1:6" ht="38.25">
      <c r="A318" s="73" t="s">
        <v>309</v>
      </c>
      <c r="B318" s="74" t="s">
        <v>311</v>
      </c>
      <c r="C318" s="75"/>
      <c r="D318" s="23">
        <f>D319</f>
        <v>1694000</v>
      </c>
      <c r="E318" s="23">
        <f t="shared" si="43"/>
        <v>0</v>
      </c>
      <c r="F318" s="23">
        <f t="shared" si="43"/>
        <v>1694000</v>
      </c>
    </row>
    <row r="319" spans="1:6" ht="25.5">
      <c r="A319" s="73" t="s">
        <v>182</v>
      </c>
      <c r="B319" s="74" t="s">
        <v>311</v>
      </c>
      <c r="C319" s="75" t="s">
        <v>7</v>
      </c>
      <c r="D319" s="23">
        <f>D320</f>
        <v>1694000</v>
      </c>
      <c r="E319" s="23">
        <f t="shared" si="43"/>
        <v>0</v>
      </c>
      <c r="F319" s="23">
        <f t="shared" si="43"/>
        <v>1694000</v>
      </c>
    </row>
    <row r="320" spans="1:6" ht="25.5">
      <c r="A320" s="76" t="s">
        <v>161</v>
      </c>
      <c r="B320" s="77" t="s">
        <v>311</v>
      </c>
      <c r="C320" s="77" t="s">
        <v>8</v>
      </c>
      <c r="D320" s="24">
        <v>1694000</v>
      </c>
      <c r="E320" s="24"/>
      <c r="F320" s="24">
        <f>D320+E320</f>
        <v>1694000</v>
      </c>
    </row>
    <row r="321" spans="1:6" ht="25.5">
      <c r="A321" s="42" t="s">
        <v>172</v>
      </c>
      <c r="B321" s="43" t="s">
        <v>153</v>
      </c>
      <c r="C321" s="43"/>
      <c r="D321" s="23">
        <f>D322</f>
        <v>347939.03</v>
      </c>
      <c r="E321" s="23">
        <f aca="true" t="shared" si="44" ref="E321:F323">E322</f>
        <v>227344.97</v>
      </c>
      <c r="F321" s="23">
        <f t="shared" si="44"/>
        <v>575284</v>
      </c>
    </row>
    <row r="322" spans="1:6" ht="25.5">
      <c r="A322" s="42" t="s">
        <v>173</v>
      </c>
      <c r="B322" s="43" t="s">
        <v>154</v>
      </c>
      <c r="C322" s="43"/>
      <c r="D322" s="23">
        <f>D323</f>
        <v>347939.03</v>
      </c>
      <c r="E322" s="23">
        <f t="shared" si="44"/>
        <v>227344.97</v>
      </c>
      <c r="F322" s="23">
        <f t="shared" si="44"/>
        <v>575284</v>
      </c>
    </row>
    <row r="323" spans="1:6" ht="12.75">
      <c r="A323" s="44" t="s">
        <v>170</v>
      </c>
      <c r="B323" s="36" t="s">
        <v>154</v>
      </c>
      <c r="C323" s="36" t="s">
        <v>17</v>
      </c>
      <c r="D323" s="65">
        <f>D324</f>
        <v>347939.03</v>
      </c>
      <c r="E323" s="65">
        <f t="shared" si="44"/>
        <v>227344.97</v>
      </c>
      <c r="F323" s="65">
        <f t="shared" si="44"/>
        <v>575284</v>
      </c>
    </row>
    <row r="324" spans="1:6" ht="12.75">
      <c r="A324" s="44" t="s">
        <v>176</v>
      </c>
      <c r="B324" s="36" t="s">
        <v>154</v>
      </c>
      <c r="C324" s="36" t="s">
        <v>85</v>
      </c>
      <c r="D324" s="35">
        <v>347939.03</v>
      </c>
      <c r="E324" s="24">
        <v>227344.97</v>
      </c>
      <c r="F324" s="24">
        <f>D324+E324</f>
        <v>575284</v>
      </c>
    </row>
    <row r="325" spans="1:6" ht="30.75" customHeight="1">
      <c r="A325" s="42" t="s">
        <v>177</v>
      </c>
      <c r="B325" s="43" t="s">
        <v>155</v>
      </c>
      <c r="C325" s="43"/>
      <c r="D325" s="23">
        <f>D326+D329+D332</f>
        <v>1532500</v>
      </c>
      <c r="E325" s="23">
        <f>E326+E329+E332</f>
        <v>0</v>
      </c>
      <c r="F325" s="23">
        <f>F326+F329+F332</f>
        <v>1532500</v>
      </c>
    </row>
    <row r="326" spans="1:6" ht="38.25">
      <c r="A326" s="42" t="s">
        <v>178</v>
      </c>
      <c r="B326" s="43" t="s">
        <v>156</v>
      </c>
      <c r="C326" s="43"/>
      <c r="D326" s="23">
        <f aca="true" t="shared" si="45" ref="D326:F327">D327</f>
        <v>100000</v>
      </c>
      <c r="E326" s="23">
        <f t="shared" si="45"/>
        <v>0</v>
      </c>
      <c r="F326" s="23">
        <f t="shared" si="45"/>
        <v>100000</v>
      </c>
    </row>
    <row r="327" spans="1:6" ht="27" customHeight="1">
      <c r="A327" s="42" t="s">
        <v>179</v>
      </c>
      <c r="B327" s="43" t="s">
        <v>156</v>
      </c>
      <c r="C327" s="43" t="s">
        <v>38</v>
      </c>
      <c r="D327" s="23">
        <f t="shared" si="45"/>
        <v>100000</v>
      </c>
      <c r="E327" s="23">
        <f t="shared" si="45"/>
        <v>0</v>
      </c>
      <c r="F327" s="23">
        <f t="shared" si="45"/>
        <v>100000</v>
      </c>
    </row>
    <row r="328" spans="1:6" ht="12.75">
      <c r="A328" s="44" t="s">
        <v>180</v>
      </c>
      <c r="B328" s="36" t="s">
        <v>156</v>
      </c>
      <c r="C328" s="36" t="s">
        <v>39</v>
      </c>
      <c r="D328" s="35">
        <v>100000</v>
      </c>
      <c r="E328" s="24"/>
      <c r="F328" s="24">
        <f>D328+E328</f>
        <v>100000</v>
      </c>
    </row>
    <row r="329" spans="1:6" ht="12.75">
      <c r="A329" s="42" t="s">
        <v>181</v>
      </c>
      <c r="B329" s="43" t="s">
        <v>157</v>
      </c>
      <c r="C329" s="43"/>
      <c r="D329" s="23">
        <f>D330</f>
        <v>492500</v>
      </c>
      <c r="E329" s="23"/>
      <c r="F329" s="23">
        <f>F330</f>
        <v>492500</v>
      </c>
    </row>
    <row r="330" spans="1:6" ht="25.5">
      <c r="A330" s="42" t="s">
        <v>182</v>
      </c>
      <c r="B330" s="43" t="s">
        <v>157</v>
      </c>
      <c r="C330" s="43" t="s">
        <v>7</v>
      </c>
      <c r="D330" s="23">
        <f>D331</f>
        <v>492500</v>
      </c>
      <c r="E330" s="23">
        <f>E331</f>
        <v>0</v>
      </c>
      <c r="F330" s="23">
        <f>F331</f>
        <v>492500</v>
      </c>
    </row>
    <row r="331" spans="1:6" ht="25.5">
      <c r="A331" s="44" t="s">
        <v>161</v>
      </c>
      <c r="B331" s="36" t="s">
        <v>157</v>
      </c>
      <c r="C331" s="36" t="s">
        <v>8</v>
      </c>
      <c r="D331" s="35">
        <v>492500</v>
      </c>
      <c r="E331" s="24"/>
      <c r="F331" s="24">
        <f>D331+E331</f>
        <v>492500</v>
      </c>
    </row>
    <row r="332" spans="1:6" ht="12.75">
      <c r="A332" s="42" t="s">
        <v>243</v>
      </c>
      <c r="B332" s="43" t="s">
        <v>158</v>
      </c>
      <c r="C332" s="43"/>
      <c r="D332" s="23">
        <f aca="true" t="shared" si="46" ref="D332:F333">D333</f>
        <v>940000</v>
      </c>
      <c r="E332" s="23">
        <f t="shared" si="46"/>
        <v>0</v>
      </c>
      <c r="F332" s="23">
        <f t="shared" si="46"/>
        <v>940000</v>
      </c>
    </row>
    <row r="333" spans="1:6" ht="12.75">
      <c r="A333" s="42" t="s">
        <v>170</v>
      </c>
      <c r="B333" s="43" t="s">
        <v>158</v>
      </c>
      <c r="C333" s="43" t="s">
        <v>17</v>
      </c>
      <c r="D333" s="23">
        <f t="shared" si="46"/>
        <v>940000</v>
      </c>
      <c r="E333" s="23">
        <f t="shared" si="46"/>
        <v>0</v>
      </c>
      <c r="F333" s="23">
        <f t="shared" si="46"/>
        <v>940000</v>
      </c>
    </row>
    <row r="334" spans="1:6" ht="15.75" customHeight="1">
      <c r="A334" s="44" t="s">
        <v>244</v>
      </c>
      <c r="B334" s="36" t="s">
        <v>158</v>
      </c>
      <c r="C334" s="36" t="s">
        <v>159</v>
      </c>
      <c r="D334" s="35">
        <v>940000</v>
      </c>
      <c r="E334" s="24"/>
      <c r="F334" s="24">
        <f>D334+E334</f>
        <v>940000</v>
      </c>
    </row>
  </sheetData>
  <sheetProtection/>
  <mergeCells count="3">
    <mergeCell ref="A4:F4"/>
    <mergeCell ref="D1:F1"/>
    <mergeCell ref="D3:F3"/>
  </mergeCells>
  <printOptions/>
  <pageMargins left="0.6692913385826772" right="0.03937007874015748" top="0.1968503937007874" bottom="0" header="0.5118110236220472" footer="0"/>
  <pageSetup firstPageNumber="37" useFirstPageNumber="1" horizontalDpi="600" verticalDpi="600" orientation="portrait" paperSize="9" scale="80" r:id="rId1"/>
  <ignoredErrors>
    <ignoredError sqref="F140 F212 F246 F290 F297 F271 F174 F222 D154 F286" formula="1"/>
    <ignoredError sqref="C142 C2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2:K34"/>
  <sheetViews>
    <sheetView zoomScalePageLayoutView="0" workbookViewId="0" topLeftCell="A13">
      <selection activeCell="G28" sqref="G28:K33"/>
    </sheetView>
  </sheetViews>
  <sheetFormatPr defaultColWidth="9.00390625" defaultRowHeight="12.75"/>
  <cols>
    <col min="2" max="2" width="13.875" style="0" customWidth="1"/>
    <col min="3" max="3" width="21.00390625" style="0" customWidth="1"/>
    <col min="4" max="4" width="16.75390625" style="0" customWidth="1"/>
    <col min="5" max="5" width="22.00390625" style="0" customWidth="1"/>
    <col min="6" max="6" width="14.625" style="0" customWidth="1"/>
    <col min="8" max="8" width="17.25390625" style="0" customWidth="1"/>
    <col min="9" max="9" width="17.875" style="0" customWidth="1"/>
    <col min="10" max="10" width="21.375" style="0" hidden="1" customWidth="1"/>
    <col min="11" max="11" width="17.125" style="0" customWidth="1"/>
    <col min="12" max="12" width="9.125" style="0" customWidth="1"/>
  </cols>
  <sheetData>
    <row r="12" spans="1:6" ht="19.5" customHeight="1">
      <c r="A12" s="16">
        <v>1812</v>
      </c>
      <c r="B12" s="13">
        <f>C12+D12</f>
        <v>132664.47</v>
      </c>
      <c r="C12" s="13">
        <v>110651.07</v>
      </c>
      <c r="D12" s="13">
        <v>22013.4</v>
      </c>
      <c r="E12" s="17">
        <f>B12*30.2%</f>
        <v>40064.66994</v>
      </c>
      <c r="F12" s="17">
        <f>B12+E12</f>
        <v>172729.13994</v>
      </c>
    </row>
    <row r="13" spans="1:6" ht="19.5" customHeight="1">
      <c r="A13" s="16" t="s">
        <v>115</v>
      </c>
      <c r="B13" s="13">
        <f>C13+D13</f>
        <v>154357.1</v>
      </c>
      <c r="C13" s="13">
        <v>135240.2</v>
      </c>
      <c r="D13" s="13">
        <v>19116.9</v>
      </c>
      <c r="E13" s="17">
        <f>B13*30.2%</f>
        <v>46615.8442</v>
      </c>
      <c r="F13" s="17">
        <f>B13+E13</f>
        <v>200972.9442</v>
      </c>
    </row>
    <row r="14" spans="1:6" ht="19.5" customHeight="1">
      <c r="A14" s="16" t="s">
        <v>116</v>
      </c>
      <c r="B14" s="13">
        <f>C14+D14</f>
        <v>137653.15</v>
      </c>
      <c r="C14" s="13">
        <v>116798.35</v>
      </c>
      <c r="D14" s="13">
        <v>20854.8</v>
      </c>
      <c r="E14" s="17">
        <f>B14*30.2%</f>
        <v>41571.251299999996</v>
      </c>
      <c r="F14" s="17">
        <f>B14+E14</f>
        <v>179224.4013</v>
      </c>
    </row>
    <row r="15" spans="1:6" ht="19.5" customHeight="1">
      <c r="A15" s="16" t="s">
        <v>117</v>
      </c>
      <c r="B15" s="13">
        <f>C15+D15</f>
        <v>162242.28</v>
      </c>
      <c r="C15" s="13">
        <v>141387.48</v>
      </c>
      <c r="D15" s="13">
        <v>20854.8</v>
      </c>
      <c r="E15" s="17">
        <f>B15*30.2%</f>
        <v>48997.16856</v>
      </c>
      <c r="F15" s="17">
        <f>B15+E15</f>
        <v>211239.44856</v>
      </c>
    </row>
    <row r="16" spans="1:6" ht="19.5" customHeight="1" thickBot="1">
      <c r="A16" s="16" t="s">
        <v>118</v>
      </c>
      <c r="B16" s="14">
        <f>C16+D16</f>
        <v>156095</v>
      </c>
      <c r="C16" s="14">
        <v>135240.2</v>
      </c>
      <c r="D16" s="14">
        <v>20854.8</v>
      </c>
      <c r="E16" s="17">
        <f>B16*30.2%</f>
        <v>47140.689999999995</v>
      </c>
      <c r="F16" s="17">
        <f>B16+E16</f>
        <v>203235.69</v>
      </c>
    </row>
    <row r="17" spans="1:6" ht="19.5" customHeight="1">
      <c r="A17" s="16" t="s">
        <v>119</v>
      </c>
      <c r="B17" s="15">
        <f>SUM(B12:B16)</f>
        <v>743012</v>
      </c>
      <c r="C17" s="15"/>
      <c r="D17" s="15"/>
      <c r="E17" s="18">
        <f>SUM(E12:E16)</f>
        <v>224389.62399999998</v>
      </c>
      <c r="F17" s="18">
        <f>SUM(F12:F16)</f>
        <v>967401.6239999998</v>
      </c>
    </row>
    <row r="18" spans="2:5" ht="12.75">
      <c r="B18" s="12"/>
      <c r="C18" s="12"/>
      <c r="D18" s="12"/>
      <c r="E18" s="12"/>
    </row>
    <row r="19" spans="2:5" ht="12.75">
      <c r="B19" s="12"/>
      <c r="C19" s="12"/>
      <c r="D19" s="12"/>
      <c r="E19" s="12"/>
    </row>
    <row r="20" spans="2:5" ht="12.75">
      <c r="B20" s="12"/>
      <c r="C20" s="12"/>
      <c r="D20" s="12"/>
      <c r="E20" s="12"/>
    </row>
    <row r="21" spans="2:6" ht="20.25">
      <c r="B21" s="19">
        <v>1812</v>
      </c>
      <c r="C21" s="20">
        <v>132827.3</v>
      </c>
      <c r="D21" s="20">
        <v>40065</v>
      </c>
      <c r="E21" s="20">
        <f>C21+D21</f>
        <v>172892.3</v>
      </c>
      <c r="F21" s="3"/>
    </row>
    <row r="22" spans="2:6" ht="20.25">
      <c r="B22" s="19" t="s">
        <v>115</v>
      </c>
      <c r="C22" s="20">
        <v>154357.1</v>
      </c>
      <c r="D22" s="20">
        <v>46616</v>
      </c>
      <c r="E22" s="20">
        <f>C22+D22</f>
        <v>200973.1</v>
      </c>
      <c r="F22" s="3"/>
    </row>
    <row r="23" spans="2:6" ht="20.25">
      <c r="B23" s="19" t="s">
        <v>116</v>
      </c>
      <c r="C23" s="20">
        <v>137653.15</v>
      </c>
      <c r="D23" s="20">
        <v>41571</v>
      </c>
      <c r="E23" s="20">
        <f>C23+D23</f>
        <v>179224.15</v>
      </c>
      <c r="F23" s="3"/>
    </row>
    <row r="24" spans="2:6" ht="20.25">
      <c r="B24" s="19" t="s">
        <v>117</v>
      </c>
      <c r="C24" s="20">
        <v>162242.28</v>
      </c>
      <c r="D24" s="20">
        <v>48997</v>
      </c>
      <c r="E24" s="20">
        <f>C24+D24</f>
        <v>211239.28</v>
      </c>
      <c r="F24" s="3"/>
    </row>
    <row r="25" spans="2:6" ht="20.25">
      <c r="B25" s="19" t="s">
        <v>118</v>
      </c>
      <c r="C25" s="20">
        <v>156095</v>
      </c>
      <c r="D25" s="20">
        <v>47141</v>
      </c>
      <c r="E25" s="20">
        <f>C25+D25</f>
        <v>203236</v>
      </c>
      <c r="F25" s="3"/>
    </row>
    <row r="26" spans="2:6" ht="20.25">
      <c r="B26" s="19" t="s">
        <v>119</v>
      </c>
      <c r="C26" s="20">
        <f>SUM(C21:C25)</f>
        <v>743174.8300000001</v>
      </c>
      <c r="D26" s="20">
        <f>SUM(D21:D25)</f>
        <v>224390</v>
      </c>
      <c r="E26" s="20">
        <f>SUM(E21:E25)</f>
        <v>967564.8300000001</v>
      </c>
      <c r="F26" s="3"/>
    </row>
    <row r="27" spans="2:5" ht="12.75">
      <c r="B27" s="12"/>
      <c r="C27" s="12"/>
      <c r="D27" s="12"/>
      <c r="E27" s="12"/>
    </row>
    <row r="28" spans="2:11" ht="20.25">
      <c r="B28" s="12"/>
      <c r="C28" s="12"/>
      <c r="D28" s="12"/>
      <c r="E28" s="12"/>
      <c r="G28" s="19">
        <v>1812</v>
      </c>
      <c r="H28" s="20">
        <f>132827.3+0.29</f>
        <v>132827.59</v>
      </c>
      <c r="I28" s="20">
        <f>H28*30.2%</f>
        <v>40113.932179999996</v>
      </c>
      <c r="J28" s="20">
        <v>40113.93</v>
      </c>
      <c r="K28" s="20">
        <f>H28+I28</f>
        <v>172941.52218</v>
      </c>
    </row>
    <row r="29" spans="2:11" ht="20.25">
      <c r="B29" s="19">
        <v>1812</v>
      </c>
      <c r="C29" s="20">
        <v>132827.3</v>
      </c>
      <c r="D29" s="21">
        <f>C29*30.2%</f>
        <v>40113.8446</v>
      </c>
      <c r="E29" s="12"/>
      <c r="G29" s="19" t="s">
        <v>115</v>
      </c>
      <c r="H29" s="20">
        <v>154244.2</v>
      </c>
      <c r="I29" s="20">
        <f>H29*30.2%</f>
        <v>46581.748400000004</v>
      </c>
      <c r="J29" s="20">
        <v>46581.75</v>
      </c>
      <c r="K29" s="20">
        <f>H29+I29</f>
        <v>200825.94840000002</v>
      </c>
    </row>
    <row r="30" spans="2:11" ht="20.25">
      <c r="B30" s="19" t="s">
        <v>115</v>
      </c>
      <c r="C30" s="20">
        <v>154244.2</v>
      </c>
      <c r="D30" s="21">
        <f>C30*30.2%</f>
        <v>46581.748400000004</v>
      </c>
      <c r="E30" s="12"/>
      <c r="G30" s="19" t="s">
        <v>116</v>
      </c>
      <c r="H30" s="20">
        <v>137729.65</v>
      </c>
      <c r="I30" s="20">
        <f>H30*30.2%</f>
        <v>41594.3543</v>
      </c>
      <c r="J30" s="20">
        <v>41594.35</v>
      </c>
      <c r="K30" s="20">
        <f>H30+I30</f>
        <v>179324.0043</v>
      </c>
    </row>
    <row r="31" spans="2:11" ht="20.25">
      <c r="B31" s="19" t="s">
        <v>116</v>
      </c>
      <c r="C31" s="20">
        <v>137729.65</v>
      </c>
      <c r="D31" s="21">
        <f>C31*30.2%</f>
        <v>41594.3543</v>
      </c>
      <c r="E31" s="12"/>
      <c r="G31" s="19" t="s">
        <v>117</v>
      </c>
      <c r="H31" s="20">
        <v>162159.15</v>
      </c>
      <c r="I31" s="20">
        <f>H31*30.2%</f>
        <v>48972.063299999994</v>
      </c>
      <c r="J31" s="20">
        <v>48972.06</v>
      </c>
      <c r="K31" s="20">
        <f>H31+I31</f>
        <v>211131.2133</v>
      </c>
    </row>
    <row r="32" spans="2:11" ht="20.25">
      <c r="B32" s="19" t="s">
        <v>117</v>
      </c>
      <c r="C32" s="20">
        <v>162159.15</v>
      </c>
      <c r="D32" s="21">
        <f>C32*30.2%</f>
        <v>48972.063299999994</v>
      </c>
      <c r="E32" s="12"/>
      <c r="G32" s="19" t="s">
        <v>118</v>
      </c>
      <c r="H32" s="20">
        <v>156051.7</v>
      </c>
      <c r="I32" s="20">
        <f>H32*30.2%</f>
        <v>47127.6134</v>
      </c>
      <c r="J32" s="20">
        <v>47127.61</v>
      </c>
      <c r="K32" s="20">
        <f>H32+I32</f>
        <v>203179.3134</v>
      </c>
    </row>
    <row r="33" spans="2:11" ht="20.25">
      <c r="B33" s="19" t="s">
        <v>118</v>
      </c>
      <c r="C33" s="20">
        <v>156051.7</v>
      </c>
      <c r="D33" s="21">
        <f>C33*30.2%</f>
        <v>47127.6134</v>
      </c>
      <c r="E33" s="12"/>
      <c r="G33" s="22" t="s">
        <v>119</v>
      </c>
      <c r="H33" s="20">
        <f>SUM(H28:H32)</f>
        <v>743012.29</v>
      </c>
      <c r="I33" s="20">
        <f>SUM(I28:I32)</f>
        <v>224389.71157999997</v>
      </c>
      <c r="J33" s="20">
        <f>SUM(J28:J32)</f>
        <v>224389.7</v>
      </c>
      <c r="K33" s="20">
        <f>SUM(K28:K32)</f>
        <v>967402.00158</v>
      </c>
    </row>
    <row r="34" spans="2:4" ht="20.25">
      <c r="B34" s="19" t="s">
        <v>119</v>
      </c>
      <c r="C34" s="20">
        <f>SUM(C29:C33)</f>
        <v>743012</v>
      </c>
      <c r="D34" s="21">
        <f>SUM(D29:D33)</f>
        <v>224389.62399999998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2021-01-14T06:44:26Z</cp:lastPrinted>
  <dcterms:created xsi:type="dcterms:W3CDTF">2014-12-18T06:29:51Z</dcterms:created>
  <dcterms:modified xsi:type="dcterms:W3CDTF">2021-01-14T06:51:26Z</dcterms:modified>
  <cp:category/>
  <cp:version/>
  <cp:contentType/>
  <cp:contentStatus/>
</cp:coreProperties>
</file>