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<sst xmlns="http://schemas.openxmlformats.org/spreadsheetml/2006/main" count="412" uniqueCount="204">
  <si>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</si>
  <si>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</si>
  <si>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</si>
  <si>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</si>
  <si>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</si>
  <si>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</si>
  <si>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</si>
  <si>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</si>
  <si>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</si>
  <si>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</si>
  <si>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</si>
  <si>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</si>
  <si>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</si>
  <si>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</si>
  <si>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</si>
  <si>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</si>
  <si>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</si>
  <si>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</si>
  <si>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</si>
  <si>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</si>
  <si>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</si>
  <si>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</si>
  <si>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</si>
  <si>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</si>
  <si>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</si>
  <si>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</si>
  <si>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</si>
  <si>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</si>
  <si>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</si>
  <si>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</si>
  <si>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</si>
  <si>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</si>
  <si>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</si>
  <si>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</si>
  <si>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</si>
  <si>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</si>
  <si>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</si>
  <si>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</si>
  <si>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</si>
  <si>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ИТОГО</t>
  </si>
  <si>
    <t>Наименование мероприятия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</si>
  <si>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</si>
  <si>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</si>
  <si>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</si>
  <si>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</si>
  <si>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</si>
  <si>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</si>
  <si>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</si>
  <si>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сметной документации капремонта теплосети 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</si>
  <si>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</si>
  <si>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</si>
  <si>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</si>
  <si>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</si>
  <si>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</si>
  <si>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</si>
  <si>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</si>
  <si>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</si>
  <si>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>Монтаж линии уличного освещения проезд ул.Чехова-Маяковского</t>
  </si>
  <si>
    <t>Ремонт ВЛ-10 кВ КТП40-ТП51-РПЗ</t>
  </si>
  <si>
    <t>Ремонт ВЛ-10 кВфид. №14 ПС275 "Радищево" (КРУН-ТП43)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</si>
  <si>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</si>
  <si>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</si>
  <si>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</si>
  <si>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</si>
  <si>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</si>
  <si>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</si>
  <si>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</si>
  <si>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</si>
  <si>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</si>
  <si>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</si>
  <si>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</si>
  <si>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</si>
  <si>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</si>
  <si>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</si>
  <si>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Ремонт участка сети уличного освещения и-н Маклино</t>
  </si>
  <si>
    <t>Ремонт уличного освещения  от ул.Радищева до ЦРБ</t>
  </si>
  <si>
    <t>2.1</t>
  </si>
  <si>
    <t>2.2</t>
  </si>
  <si>
    <t>2.3</t>
  </si>
  <si>
    <t>2.7</t>
  </si>
  <si>
    <t>2.9</t>
  </si>
  <si>
    <t>2.11</t>
  </si>
  <si>
    <t>2.17</t>
  </si>
  <si>
    <t>2.18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</si>
  <si>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</si>
  <si>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</si>
  <si>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</si>
  <si>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</si>
  <si>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</si>
  <si>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</si>
  <si>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</si>
  <si>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</si>
  <si>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</si>
  <si>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</si>
  <si>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</si>
  <si>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</si>
  <si>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</si>
  <si>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Техническое перевооружение  котельной в микрорайоне Маклино</t>
  </si>
  <si>
    <t>2.35</t>
  </si>
  <si>
    <t>Техническое перевооружение существующей котельной по ул. Парижской Коммунны</t>
  </si>
  <si>
    <t>2.36</t>
  </si>
  <si>
    <t>Ремонт ВЛ-10 кВ КТП40-ТП51 (Интернациональный проезд)</t>
  </si>
  <si>
    <t>1.6</t>
  </si>
  <si>
    <t>1.7</t>
  </si>
  <si>
    <t>Ремонт ВЛ-10 кВ фид. №14 ПС275 "Радищево" (КРУН-ТП43)</t>
  </si>
  <si>
    <t>Монтаж уличного освещения проезд ул. Чехова-Маяковского</t>
  </si>
  <si>
    <t>2.8</t>
  </si>
  <si>
    <t>2.16</t>
  </si>
  <si>
    <t>2.37</t>
  </si>
  <si>
    <t>Строительство тепловой сети на участке от котельной ФОК по ул. Аузина до существующей тепловой сети по ул. Г.Соколова и трех ЦТП"</t>
  </si>
  <si>
    <t>п/п</t>
  </si>
  <si>
    <t>Наименование мероприятий</t>
  </si>
  <si>
    <t>Источник финансирования</t>
  </si>
  <si>
    <t>Ответственный исполнитель муниципальной программы (Соисполнитель)</t>
  </si>
  <si>
    <t>1.1.</t>
  </si>
  <si>
    <t>Основное мероприятие "Проведение мероприятий по электроснабжению" "Мероприятия по энергоснабжению и повышению энергетической эффективности системы электроснабжения"</t>
  </si>
  <si>
    <t>Отдел по управлению муниципальным имуществом и жилищно-коммунальному хозяйству (Отдел капитального строительства и технической инспекции; МУП "Коммунальные электрические  и тепловые сети"</t>
  </si>
  <si>
    <t xml:space="preserve">1.2. </t>
  </si>
  <si>
    <t>1.3.</t>
  </si>
  <si>
    <t>1.4.</t>
  </si>
  <si>
    <t>1.5.</t>
  </si>
  <si>
    <t>Основное мероприятие "Повышение эффективности функционирования коммунального комплекса. Поддержка коммунального хозяйства"</t>
  </si>
  <si>
    <t>2.1.</t>
  </si>
  <si>
    <t>Замена учета  газа по котельной по ул.Московская, д.79</t>
  </si>
  <si>
    <t>2.4</t>
  </si>
  <si>
    <t>2.5</t>
  </si>
  <si>
    <t>Замена теплосети от ТК16 до ТК17, ТК19 по ул.Гагарина, д.4,6 (ул. Стадионная 2,4)</t>
  </si>
  <si>
    <t>2.6.</t>
  </si>
  <si>
    <t>2.10</t>
  </si>
  <si>
    <t xml:space="preserve">Капитальный ремонт теплосети от ТК5 по ул.Садовая, д.7  до ТК7 по ул.Садовая, д.11 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</si>
  <si>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</si>
  <si>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</si>
  <si>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</si>
  <si>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</si>
  <si>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</si>
  <si>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</si>
  <si>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2.38</t>
  </si>
  <si>
    <t>2.39</t>
  </si>
  <si>
    <t>Капитальный ремонт теплосети от ТК7 ул.Соколова д.40 до ТК13 ул.Соколова д.34А,36 и до ул.Новотеатральный тупик 2</t>
  </si>
  <si>
    <t>2.40</t>
  </si>
  <si>
    <t>2.41</t>
  </si>
  <si>
    <t>Капитальный ремонт теплосети от ТК2 до ТК3 т ТК22 по ул.Кирова с подходом к жилым домам по ул.Кирова д.6.4; ул.Заводская, 2; ул.Станционная д.1</t>
  </si>
  <si>
    <t>Капитальный ремонт ремонт теплосети от ТК 16 до ТК 17 ул.Стадионная д.2 до ТК19 по ул.Гагарина д.4,6, ул.Стадионная д.2,4</t>
  </si>
  <si>
    <t>2.42</t>
  </si>
  <si>
    <t>2.43</t>
  </si>
  <si>
    <t xml:space="preserve">Техническое перевооружение котельной в микрорайоне Маклино </t>
  </si>
  <si>
    <t>2.44</t>
  </si>
  <si>
    <t>Техническое перевооружение существующей котельной по ул.Станционный проезд</t>
  </si>
  <si>
    <t>2.12</t>
  </si>
  <si>
    <t>2.13</t>
  </si>
  <si>
    <t>2.14</t>
  </si>
  <si>
    <t>2.15</t>
  </si>
  <si>
    <t>2.19</t>
  </si>
  <si>
    <t>2.20</t>
  </si>
  <si>
    <t>2.26</t>
  </si>
  <si>
    <t>Замена теплосети от ТК7 по ул.Г.Соколова 40 до ТК13 ул.Г.Соколова 34А,36; ул.Новотеатральный тупик2</t>
  </si>
  <si>
    <t>Капитальный ремонт теплосети от ул.Соколова д.2 до ТК 5 по ул.Садовой д.7</t>
  </si>
  <si>
    <t>к постановлению администрации</t>
  </si>
  <si>
    <t>2.45</t>
  </si>
  <si>
    <t>2.46</t>
  </si>
  <si>
    <t>Капитальный реионт участка тепловой сети от котельной ФОК до существующей теплотрассы по ул.Гр.Соколова</t>
  </si>
  <si>
    <t>районный бюджет</t>
  </si>
  <si>
    <t>ГОРОДСКОЕ ПОСЕЛЕНИЕ "ГОРОД МАЛОЯРОСЛАВЕЦ" на 2014-2021 годы</t>
  </si>
  <si>
    <t>Замена двух котлов в котельной по ул.Заводская  (водргрейные котлы)</t>
  </si>
  <si>
    <t xml:space="preserve">Капитальный ремонт теплосети от ТК17 ул.Садовая д.40 до ул.Заводская д.15 </t>
  </si>
  <si>
    <t>2.47</t>
  </si>
  <si>
    <t>2.48</t>
  </si>
  <si>
    <t>Капитальный ремонт участка тепловой сети от ТК 4-ТК 12-ТК 13 до ТК 14 по ул.Заводская, д.3,5, ул.Г.Соколова, д3</t>
  </si>
  <si>
    <t>2.49</t>
  </si>
  <si>
    <t xml:space="preserve">Капитальный ремонт участка теплосети от котельной ул. П.Курсантов до ТК1 </t>
  </si>
  <si>
    <t>2.50</t>
  </si>
  <si>
    <t>2.51</t>
  </si>
  <si>
    <t>Капитальный ремонт участка тепловой сети от ТК 5 до ТК 6 и до ул.Радищева, д.18,    корп 1,2</t>
  </si>
  <si>
    <t>2.52</t>
  </si>
  <si>
    <t>Капитальный ремонт участка теплосети от котельной до ул.Станционная, д. 6,8,9,10,11  и   и ул.Станционный проезд, д.7,8,15,17,19,19а</t>
  </si>
  <si>
    <t>2.53</t>
  </si>
  <si>
    <t>Капитальный ремонт участка тепловой сети от ТК 3 ул.Московская, д.57 до ТК 6 ул.53 Саратовской дивизии, д.4</t>
  </si>
  <si>
    <t>Капитальный ремонт участка теплосети к дому ул.Строительная, д.11</t>
  </si>
  <si>
    <t>2.54</t>
  </si>
  <si>
    <t>2.55</t>
  </si>
  <si>
    <t>Капитальный ремонт ТК 6 ул.Г.Соколова (ЦТП)</t>
  </si>
  <si>
    <t>2.56</t>
  </si>
  <si>
    <t>Капитальный ремонт ЦТП ул.Г.Соколова, д.40</t>
  </si>
  <si>
    <t>2.57</t>
  </si>
  <si>
    <t>Капитальный ремонт ЦТП по ул.К.Маркса</t>
  </si>
  <si>
    <t>2.58</t>
  </si>
  <si>
    <t>Закупка оборудования взамен выработавшего свой ресурс по котельной №10 Маклино Котел водонагрейный Турботерм Гарант 5000 2шт</t>
  </si>
  <si>
    <t>1.19</t>
  </si>
  <si>
    <t>100%;</t>
  </si>
  <si>
    <t>остаток</t>
  </si>
  <si>
    <t>Капитальный ремонт участка тепловой сети от ТК1 до ТК16 по ул.Стадионная, д.2</t>
  </si>
  <si>
    <t>Капитальный ремонт участка тепло сети от ТК 3 до ТК 4 и ТК 4а  по ул.Радищева</t>
  </si>
  <si>
    <t>Замена трансформатора  на новый трансформатор ТМГ 160/10 на КТП71 "Скважины.Площадка 1"</t>
  </si>
  <si>
    <t>1.20</t>
  </si>
  <si>
    <t>1,21</t>
  </si>
  <si>
    <t>Замена трансформатора  на новый трансформатор ТМГ 160/10 на КТП73 "Скважины.Площадка 3"</t>
  </si>
  <si>
    <t>Замена трансформатора  на новый трансформатор ТМГ 160/10 на КТП74 "Скважины.Площадка 4"</t>
  </si>
  <si>
    <t>2.59</t>
  </si>
  <si>
    <t>Корректировка схемы теплоснабжения для актуализации 2020 год</t>
  </si>
  <si>
    <t>Капитальный ремонт котельной по ул.Подольских курсантов (2016г)</t>
  </si>
  <si>
    <t>источник финансирования</t>
  </si>
  <si>
    <t>уменьшить на 20 000 рублей</t>
  </si>
  <si>
    <t>увеличить на 20 000 рублей</t>
  </si>
  <si>
    <t>от      02.04.   2019г.             № 308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</si>
</sst>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" fontId="0" fillId="33" borderId="0" xfId="0" applyNumberFormat="1" applyFill="1" applyAlignment="1">
      <alignment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/>
    </xf>
    <xf numFmtId="1" fontId="10" fillId="0" borderId="0" xfId="0" applyNumberFormat="1" applyFont="1" applyFill="1" applyAlignment="1">
      <alignment wrapText="1"/>
    </xf>
    <xf numFmtId="1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Border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left" wrapText="1"/>
    </xf>
    <xf numFmtId="1" fontId="9" fillId="0" borderId="14" xfId="0" applyNumberFormat="1" applyFont="1" applyFill="1" applyBorder="1" applyAlignment="1">
      <alignment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/>
    </xf>
    <xf numFmtId="169" fontId="9" fillId="0" borderId="10" xfId="0" applyNumberFormat="1" applyFont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1" fontId="9" fillId="0" borderId="20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/>
    </xf>
    <xf numFmtId="1" fontId="9" fillId="0" borderId="20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1" fontId="9" fillId="0" borderId="14" xfId="0" applyNumberFormat="1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19"/>
  <sheetViews>
    <sheetView tabSelected="1" zoomScale="75" zoomScaleNormal="75" zoomScalePageLayoutView="0" workbookViewId="0" topLeftCell="A1">
      <selection activeCell="O21" sqref="O21"/>
    </sheetView>
  </sheetViews>
  <sheetFormatPr defaultColWidth="9.00390625" defaultRowHeight="12.75"/>
  <cols>
    <col min="1" max="1" width="5.25390625" style="0" customWidth="1"/>
    <col min="2" max="2" width="80.625" style="0" customWidth="1"/>
    <col min="3" max="3" width="18.625" style="0" hidden="1" customWidth="1"/>
    <col min="4" max="4" width="17.75390625" style="0" customWidth="1"/>
    <col min="5" max="5" width="8.75390625" style="0" hidden="1" customWidth="1"/>
    <col min="6" max="6" width="11.00390625" style="0" hidden="1" customWidth="1"/>
    <col min="7" max="7" width="9.875" style="0" hidden="1" customWidth="1"/>
    <col min="8" max="8" width="9.75390625" style="0" hidden="1" customWidth="1"/>
    <col min="9" max="9" width="10.375" style="0" hidden="1" customWidth="1"/>
    <col min="10" max="10" width="13.625" style="0" customWidth="1"/>
    <col min="11" max="12" width="11.00390625" style="0" hidden="1" customWidth="1"/>
    <col min="13" max="13" width="13.125" style="0" customWidth="1"/>
    <col min="14" max="16" width="9.25390625" style="0" bestFit="1" customWidth="1"/>
    <col min="18" max="19" width="15.625" style="0" customWidth="1"/>
    <col min="20" max="20" width="15.25390625" style="0" customWidth="1"/>
    <col min="22" max="22" width="14.375" style="0" bestFit="1" customWidth="1"/>
    <col min="23" max="24" width="10.375" style="0" bestFit="1" customWidth="1"/>
  </cols>
  <sheetData>
    <row r="1" spans="9:13" ht="12.75">
      <c r="I1" s="99" t="s">
        <v>34</v>
      </c>
      <c r="J1" s="99"/>
      <c r="K1" s="99"/>
      <c r="L1" s="99"/>
      <c r="M1" s="99"/>
    </row>
    <row r="2" spans="4:14" ht="12.75">
      <c r="D2" s="99" t="s">
        <v>157</v>
      </c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4:14" ht="12.75">
      <c r="D3" s="99" t="s">
        <v>31</v>
      </c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4:14" ht="12.75">
      <c r="D4" s="99" t="s">
        <v>203</v>
      </c>
      <c r="E4" s="99"/>
      <c r="F4" s="99"/>
      <c r="G4" s="99"/>
      <c r="H4" s="99"/>
      <c r="I4" s="99"/>
      <c r="J4" s="99"/>
      <c r="K4" s="99"/>
      <c r="L4" s="99"/>
      <c r="M4" s="99"/>
      <c r="N4" s="99"/>
    </row>
    <row r="5" ht="12.75" hidden="1"/>
    <row r="6" spans="2:13" ht="17.25" customHeight="1">
      <c r="B6" s="98" t="s">
        <v>21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2:13" ht="12.75">
      <c r="B7" s="96" t="s">
        <v>22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2:13" ht="12.75">
      <c r="B8" s="96" t="s">
        <v>42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3" ht="12.75">
      <c r="B9" s="96" t="s">
        <v>162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4:10" ht="12.75" hidden="1">
      <c r="D10" s="1"/>
      <c r="E10" s="1"/>
      <c r="F10" s="1"/>
      <c r="G10" s="1"/>
      <c r="H10" s="1"/>
      <c r="I10" s="1"/>
      <c r="J10" s="1"/>
    </row>
    <row r="11" ht="12.75" hidden="1"/>
    <row r="12" spans="4:8" ht="15.75">
      <c r="D12" s="3"/>
      <c r="E12" s="3"/>
      <c r="F12" s="3"/>
      <c r="G12" s="3"/>
      <c r="H12" t="s">
        <v>35</v>
      </c>
    </row>
    <row r="13" ht="12.75" hidden="1"/>
    <row r="14" spans="1:13" ht="29.25" customHeight="1" hidden="1">
      <c r="A14" s="2">
        <v>1</v>
      </c>
      <c r="B14" s="10" t="s">
        <v>2</v>
      </c>
      <c r="C14" s="10"/>
      <c r="D14" s="9" t="s">
        <v>38</v>
      </c>
      <c r="E14" s="16"/>
      <c r="F14" s="16"/>
      <c r="G14" s="16"/>
      <c r="H14" s="16"/>
      <c r="I14" s="16"/>
      <c r="J14" s="16"/>
      <c r="K14" s="16"/>
      <c r="L14" s="16"/>
      <c r="M14" s="16">
        <f>E14+F14+G14+H14+I14+J14+K14</f>
        <v>0</v>
      </c>
    </row>
    <row r="15" spans="1:13" ht="29.25" customHeight="1" hidden="1">
      <c r="A15" s="2">
        <v>2</v>
      </c>
      <c r="B15" s="10" t="s">
        <v>3</v>
      </c>
      <c r="C15" s="10"/>
      <c r="D15" s="9" t="s">
        <v>38</v>
      </c>
      <c r="E15" s="16"/>
      <c r="F15" s="16"/>
      <c r="G15" s="16"/>
      <c r="H15" s="16"/>
      <c r="I15" s="16"/>
      <c r="J15" s="16"/>
      <c r="K15" s="16"/>
      <c r="L15" s="16"/>
      <c r="M15" s="16">
        <f aca="true" t="shared" si="0" ref="M15:M45">E15+F15+G15+H15+I15+J15+K15</f>
        <v>0</v>
      </c>
    </row>
    <row r="16" spans="1:13" ht="45" customHeight="1" hidden="1">
      <c r="A16" s="2">
        <v>3</v>
      </c>
      <c r="B16" s="10" t="s">
        <v>4</v>
      </c>
      <c r="C16" s="10"/>
      <c r="D16" s="9" t="s">
        <v>38</v>
      </c>
      <c r="E16" s="16"/>
      <c r="F16" s="16"/>
      <c r="G16" s="16"/>
      <c r="H16" s="16"/>
      <c r="I16" s="16"/>
      <c r="J16" s="16"/>
      <c r="K16" s="16"/>
      <c r="L16" s="16"/>
      <c r="M16" s="16">
        <f t="shared" si="0"/>
        <v>0</v>
      </c>
    </row>
    <row r="17" spans="1:13" ht="42" customHeight="1" hidden="1">
      <c r="A17" s="2">
        <v>4</v>
      </c>
      <c r="B17" s="10" t="s">
        <v>5</v>
      </c>
      <c r="C17" s="10"/>
      <c r="D17" s="9" t="s">
        <v>38</v>
      </c>
      <c r="E17" s="16"/>
      <c r="F17" s="16"/>
      <c r="G17" s="16"/>
      <c r="H17" s="16"/>
      <c r="I17" s="16"/>
      <c r="J17" s="16"/>
      <c r="K17" s="16"/>
      <c r="L17" s="16"/>
      <c r="M17" s="16">
        <f t="shared" si="0"/>
        <v>0</v>
      </c>
    </row>
    <row r="18" spans="1:13" ht="24.75" customHeight="1" hidden="1">
      <c r="A18" s="2">
        <v>5</v>
      </c>
      <c r="B18" s="15" t="s">
        <v>6</v>
      </c>
      <c r="C18" s="15"/>
      <c r="D18" s="9" t="s">
        <v>38</v>
      </c>
      <c r="E18" s="16"/>
      <c r="F18" s="16"/>
      <c r="G18" s="16"/>
      <c r="H18" s="16"/>
      <c r="I18" s="16"/>
      <c r="J18" s="16"/>
      <c r="K18" s="16"/>
      <c r="L18" s="16"/>
      <c r="M18" s="16">
        <f t="shared" si="0"/>
        <v>0</v>
      </c>
    </row>
    <row r="19" spans="1:13" ht="30.75" customHeight="1" hidden="1">
      <c r="A19" s="2">
        <v>6</v>
      </c>
      <c r="B19" s="10" t="s">
        <v>7</v>
      </c>
      <c r="C19" s="10"/>
      <c r="D19" s="9" t="s">
        <v>38</v>
      </c>
      <c r="E19" s="16"/>
      <c r="F19" s="16"/>
      <c r="G19" s="16"/>
      <c r="H19" s="16"/>
      <c r="I19" s="16"/>
      <c r="J19" s="16"/>
      <c r="K19" s="16">
        <v>2500</v>
      </c>
      <c r="L19" s="16"/>
      <c r="M19" s="16">
        <f t="shared" si="0"/>
        <v>2500</v>
      </c>
    </row>
    <row r="20" spans="1:13" ht="25.5" customHeight="1" hidden="1">
      <c r="A20" s="2">
        <v>7</v>
      </c>
      <c r="B20" s="15" t="s">
        <v>8</v>
      </c>
      <c r="C20" s="15"/>
      <c r="D20" s="9" t="s">
        <v>38</v>
      </c>
      <c r="E20" s="16"/>
      <c r="F20" s="16"/>
      <c r="G20" s="16"/>
      <c r="H20" s="16"/>
      <c r="I20" s="16"/>
      <c r="J20" s="16"/>
      <c r="K20" s="16">
        <v>1000</v>
      </c>
      <c r="L20" s="16"/>
      <c r="M20" s="16">
        <f t="shared" si="0"/>
        <v>1000</v>
      </c>
    </row>
    <row r="21" spans="1:13" ht="45.75" customHeight="1">
      <c r="A21" s="35" t="s">
        <v>110</v>
      </c>
      <c r="B21" s="36" t="s">
        <v>111</v>
      </c>
      <c r="C21" s="36" t="s">
        <v>113</v>
      </c>
      <c r="D21" s="36" t="s">
        <v>112</v>
      </c>
      <c r="E21" s="37">
        <v>2014</v>
      </c>
      <c r="F21" s="37">
        <v>2015</v>
      </c>
      <c r="G21" s="37">
        <v>2016</v>
      </c>
      <c r="H21" s="37">
        <v>2017</v>
      </c>
      <c r="I21" s="37">
        <v>2018</v>
      </c>
      <c r="J21" s="37">
        <v>2019</v>
      </c>
      <c r="K21" s="37">
        <v>2020</v>
      </c>
      <c r="L21" s="37">
        <v>2021</v>
      </c>
      <c r="M21" s="37" t="s">
        <v>1</v>
      </c>
    </row>
    <row r="22" spans="1:13" ht="39" customHeight="1">
      <c r="A22" s="100" t="s">
        <v>115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5.5" customHeight="1" hidden="1">
      <c r="A23" s="35" t="s">
        <v>114</v>
      </c>
      <c r="B23" s="38" t="s">
        <v>2</v>
      </c>
      <c r="C23" s="67" t="s">
        <v>116</v>
      </c>
      <c r="D23" s="36" t="s">
        <v>38</v>
      </c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38.25" customHeight="1" hidden="1">
      <c r="A24" s="35" t="s">
        <v>117</v>
      </c>
      <c r="B24" s="38" t="s">
        <v>3</v>
      </c>
      <c r="C24" s="84"/>
      <c r="D24" s="36" t="s">
        <v>38</v>
      </c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35.25" customHeight="1" hidden="1">
      <c r="A25" s="39" t="s">
        <v>118</v>
      </c>
      <c r="B25" s="38" t="s">
        <v>4</v>
      </c>
      <c r="C25" s="84"/>
      <c r="D25" s="36" t="s">
        <v>38</v>
      </c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37.5" customHeight="1" hidden="1">
      <c r="A26" s="35" t="s">
        <v>119</v>
      </c>
      <c r="B26" s="38" t="s">
        <v>5</v>
      </c>
      <c r="C26" s="8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25.5" customHeight="1" hidden="1">
      <c r="A27" s="35" t="s">
        <v>120</v>
      </c>
      <c r="B27" s="38" t="s">
        <v>6</v>
      </c>
      <c r="C27" s="84"/>
      <c r="D27" s="36" t="s">
        <v>38</v>
      </c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27.75" customHeight="1" hidden="1">
      <c r="A28" s="39" t="s">
        <v>102</v>
      </c>
      <c r="B28" s="38" t="s">
        <v>7</v>
      </c>
      <c r="C28" s="84"/>
      <c r="D28" s="36" t="s">
        <v>38</v>
      </c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25.5" customHeight="1" hidden="1">
      <c r="A29" s="39" t="s">
        <v>103</v>
      </c>
      <c r="B29" s="38" t="s">
        <v>8</v>
      </c>
      <c r="C29" s="84"/>
      <c r="D29" s="36" t="s">
        <v>38</v>
      </c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30" customHeight="1" hidden="1">
      <c r="A30" s="39" t="s">
        <v>63</v>
      </c>
      <c r="B30" s="38" t="s">
        <v>46</v>
      </c>
      <c r="C30" s="84"/>
      <c r="D30" s="36" t="s">
        <v>38</v>
      </c>
      <c r="E30" s="37"/>
      <c r="F30" s="37"/>
      <c r="G30" s="37">
        <v>462</v>
      </c>
      <c r="H30" s="37"/>
      <c r="I30" s="37"/>
      <c r="J30" s="37"/>
      <c r="K30" s="37"/>
      <c r="L30" s="37"/>
      <c r="M30" s="37">
        <f t="shared" si="0"/>
        <v>462</v>
      </c>
    </row>
    <row r="31" spans="1:13" ht="47.25" customHeight="1" hidden="1">
      <c r="A31" s="39" t="s">
        <v>64</v>
      </c>
      <c r="B31" s="38" t="s">
        <v>45</v>
      </c>
      <c r="C31" s="84"/>
      <c r="D31" s="36" t="s">
        <v>38</v>
      </c>
      <c r="E31" s="40"/>
      <c r="F31" s="40"/>
      <c r="G31" s="40">
        <v>401</v>
      </c>
      <c r="H31" s="40"/>
      <c r="I31" s="40"/>
      <c r="J31" s="40"/>
      <c r="K31" s="40"/>
      <c r="L31" s="40"/>
      <c r="M31" s="40">
        <f t="shared" si="0"/>
        <v>401</v>
      </c>
    </row>
    <row r="32" spans="1:123" ht="25.5" customHeight="1" hidden="1">
      <c r="A32" s="39"/>
      <c r="B32" s="41" t="s">
        <v>33</v>
      </c>
      <c r="C32" s="84"/>
      <c r="D32" s="42" t="s">
        <v>38</v>
      </c>
      <c r="E32" s="43" t="s">
        <v>47</v>
      </c>
      <c r="F32" s="43"/>
      <c r="G32" s="43"/>
      <c r="H32" s="43"/>
      <c r="I32" s="43"/>
      <c r="J32" s="43"/>
      <c r="K32" s="43"/>
      <c r="L32" s="43"/>
      <c r="M32" s="4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2"/>
    </row>
    <row r="33" spans="1:123" ht="31.5" customHeight="1" hidden="1">
      <c r="A33" s="39" t="s">
        <v>65</v>
      </c>
      <c r="B33" s="38" t="s">
        <v>130</v>
      </c>
      <c r="C33" s="84"/>
      <c r="D33" s="36" t="s">
        <v>38</v>
      </c>
      <c r="E33" s="37"/>
      <c r="F33" s="37"/>
      <c r="G33" s="37">
        <v>70</v>
      </c>
      <c r="H33" s="37"/>
      <c r="I33" s="37"/>
      <c r="J33" s="37"/>
      <c r="K33" s="37"/>
      <c r="L33" s="37"/>
      <c r="M33" s="37">
        <v>70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</row>
    <row r="34" spans="1:13" ht="31.5" customHeight="1" hidden="1">
      <c r="A34" s="39" t="s">
        <v>66</v>
      </c>
      <c r="B34" s="44" t="s">
        <v>44</v>
      </c>
      <c r="C34" s="84"/>
      <c r="D34" s="45" t="s">
        <v>38</v>
      </c>
      <c r="E34" s="46"/>
      <c r="F34" s="46"/>
      <c r="G34" s="46">
        <v>290</v>
      </c>
      <c r="H34" s="46"/>
      <c r="I34" s="46"/>
      <c r="J34" s="46"/>
      <c r="K34" s="46"/>
      <c r="L34" s="46"/>
      <c r="M34" s="46">
        <f t="shared" si="0"/>
        <v>290</v>
      </c>
    </row>
    <row r="35" spans="1:13" ht="45" customHeight="1" hidden="1">
      <c r="A35" s="47" t="s">
        <v>67</v>
      </c>
      <c r="B35" s="44" t="s">
        <v>54</v>
      </c>
      <c r="C35" s="84"/>
      <c r="D35" s="45" t="s">
        <v>38</v>
      </c>
      <c r="E35" s="46"/>
      <c r="F35" s="46"/>
      <c r="G35" s="46"/>
      <c r="H35" s="46"/>
      <c r="I35" s="46"/>
      <c r="J35" s="46"/>
      <c r="K35" s="46"/>
      <c r="L35" s="46"/>
      <c r="M35" s="46">
        <f t="shared" si="0"/>
        <v>0</v>
      </c>
    </row>
    <row r="36" spans="1:13" ht="25.5" customHeight="1" hidden="1">
      <c r="A36" s="47" t="s">
        <v>68</v>
      </c>
      <c r="B36" s="44" t="s">
        <v>58</v>
      </c>
      <c r="C36" s="84"/>
      <c r="D36" s="45" t="s">
        <v>38</v>
      </c>
      <c r="E36" s="46"/>
      <c r="F36" s="46"/>
      <c r="G36" s="46"/>
      <c r="H36" s="46"/>
      <c r="I36" s="46"/>
      <c r="J36" s="46"/>
      <c r="K36" s="46"/>
      <c r="L36" s="46"/>
      <c r="M36" s="46">
        <f t="shared" si="0"/>
        <v>0</v>
      </c>
    </row>
    <row r="37" spans="1:13" ht="30" customHeight="1" hidden="1">
      <c r="A37" s="47" t="s">
        <v>69</v>
      </c>
      <c r="B37" s="44" t="s">
        <v>59</v>
      </c>
      <c r="C37" s="84"/>
      <c r="D37" s="45" t="s">
        <v>38</v>
      </c>
      <c r="E37" s="46"/>
      <c r="F37" s="46"/>
      <c r="G37" s="46"/>
      <c r="H37" s="46"/>
      <c r="I37" s="46"/>
      <c r="J37" s="46"/>
      <c r="K37" s="46"/>
      <c r="L37" s="46"/>
      <c r="M37" s="46">
        <f t="shared" si="0"/>
        <v>0</v>
      </c>
    </row>
    <row r="38" spans="1:13" ht="30" customHeight="1" hidden="1">
      <c r="A38" s="47" t="s">
        <v>70</v>
      </c>
      <c r="B38" s="44" t="s">
        <v>57</v>
      </c>
      <c r="C38" s="84"/>
      <c r="D38" s="45" t="s">
        <v>38</v>
      </c>
      <c r="E38" s="46"/>
      <c r="F38" s="46"/>
      <c r="G38" s="46"/>
      <c r="H38" s="46"/>
      <c r="I38" s="46"/>
      <c r="J38" s="46"/>
      <c r="K38" s="46"/>
      <c r="L38" s="46"/>
      <c r="M38" s="46">
        <f t="shared" si="0"/>
        <v>0</v>
      </c>
    </row>
    <row r="39" spans="1:13" ht="31.5" customHeight="1" hidden="1">
      <c r="A39" s="47" t="s">
        <v>67</v>
      </c>
      <c r="B39" s="44" t="s">
        <v>54</v>
      </c>
      <c r="C39" s="84"/>
      <c r="D39" s="45" t="s">
        <v>38</v>
      </c>
      <c r="E39" s="46"/>
      <c r="F39" s="46"/>
      <c r="G39" s="46"/>
      <c r="H39" s="46"/>
      <c r="I39" s="46">
        <v>62</v>
      </c>
      <c r="J39" s="46"/>
      <c r="K39" s="46"/>
      <c r="L39" s="46"/>
      <c r="M39" s="46">
        <f>E39+F39+G39+H39+I39+J39+K39</f>
        <v>62</v>
      </c>
    </row>
    <row r="40" spans="1:13" ht="27.75" customHeight="1" hidden="1">
      <c r="A40" s="47" t="s">
        <v>68</v>
      </c>
      <c r="B40" s="44" t="s">
        <v>101</v>
      </c>
      <c r="C40" s="84"/>
      <c r="D40" s="45" t="s">
        <v>38</v>
      </c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24.75" customHeight="1" hidden="1">
      <c r="A41" s="47" t="s">
        <v>69</v>
      </c>
      <c r="B41" s="44" t="s">
        <v>104</v>
      </c>
      <c r="C41" s="84"/>
      <c r="D41" s="45" t="s">
        <v>38</v>
      </c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24.75" customHeight="1" hidden="1">
      <c r="A42" s="47" t="s">
        <v>70</v>
      </c>
      <c r="B42" s="44" t="s">
        <v>105</v>
      </c>
      <c r="C42" s="84"/>
      <c r="D42" s="45" t="s">
        <v>38</v>
      </c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24.75" customHeight="1" hidden="1">
      <c r="A43" s="47" t="s">
        <v>71</v>
      </c>
      <c r="B43" s="44" t="s">
        <v>74</v>
      </c>
      <c r="C43" s="84"/>
      <c r="D43" s="45" t="s">
        <v>38</v>
      </c>
      <c r="E43" s="46"/>
      <c r="F43" s="46"/>
      <c r="G43" s="46"/>
      <c r="H43" s="46">
        <v>154</v>
      </c>
      <c r="I43" s="46"/>
      <c r="J43" s="46"/>
      <c r="K43" s="46"/>
      <c r="L43" s="46"/>
      <c r="M43" s="46">
        <f t="shared" si="0"/>
        <v>154</v>
      </c>
    </row>
    <row r="44" spans="1:13" ht="25.5" customHeight="1" hidden="1">
      <c r="A44" s="47" t="s">
        <v>72</v>
      </c>
      <c r="B44" s="44" t="s">
        <v>60</v>
      </c>
      <c r="C44" s="84"/>
      <c r="D44" s="45" t="s">
        <v>38</v>
      </c>
      <c r="E44" s="46"/>
      <c r="F44" s="46"/>
      <c r="G44" s="46"/>
      <c r="H44" s="46">
        <v>20</v>
      </c>
      <c r="I44" s="46"/>
      <c r="J44" s="46"/>
      <c r="K44" s="46"/>
      <c r="L44" s="46"/>
      <c r="M44" s="46">
        <f t="shared" si="0"/>
        <v>20</v>
      </c>
    </row>
    <row r="45" spans="1:13" ht="24" customHeight="1" hidden="1">
      <c r="A45" s="47" t="s">
        <v>73</v>
      </c>
      <c r="B45" s="44" t="s">
        <v>75</v>
      </c>
      <c r="C45" s="84"/>
      <c r="D45" s="45" t="s">
        <v>38</v>
      </c>
      <c r="E45" s="46"/>
      <c r="F45" s="46"/>
      <c r="G45" s="46"/>
      <c r="H45" s="46">
        <v>250</v>
      </c>
      <c r="I45" s="46">
        <v>200</v>
      </c>
      <c r="J45" s="46"/>
      <c r="K45" s="46"/>
      <c r="L45" s="46"/>
      <c r="M45" s="46">
        <f t="shared" si="0"/>
        <v>450</v>
      </c>
    </row>
    <row r="46" spans="1:13" ht="18" customHeight="1">
      <c r="A46" s="47"/>
      <c r="B46" s="38" t="s">
        <v>201</v>
      </c>
      <c r="C46" s="84"/>
      <c r="D46" s="85"/>
      <c r="E46" s="86"/>
      <c r="F46" s="86"/>
      <c r="G46" s="86"/>
      <c r="H46" s="86"/>
      <c r="I46" s="86"/>
      <c r="J46" s="86"/>
      <c r="K46" s="86"/>
      <c r="L46" s="86"/>
      <c r="M46" s="87"/>
    </row>
    <row r="47" spans="1:13" ht="41.25" customHeight="1">
      <c r="A47" s="47" t="s">
        <v>187</v>
      </c>
      <c r="B47" s="44" t="s">
        <v>192</v>
      </c>
      <c r="C47" s="84"/>
      <c r="D47" s="45" t="s">
        <v>38</v>
      </c>
      <c r="E47" s="46"/>
      <c r="F47" s="46"/>
      <c r="G47" s="46"/>
      <c r="H47" s="46"/>
      <c r="I47" s="46"/>
      <c r="J47" s="46">
        <f>200-20</f>
        <v>180</v>
      </c>
      <c r="K47" s="46"/>
      <c r="L47" s="46"/>
      <c r="M47" s="46">
        <f>J47+K47+L47</f>
        <v>180</v>
      </c>
    </row>
    <row r="48" spans="1:13" ht="35.25" customHeight="1" hidden="1">
      <c r="A48" s="47" t="s">
        <v>193</v>
      </c>
      <c r="B48" s="44" t="s">
        <v>195</v>
      </c>
      <c r="C48" s="84"/>
      <c r="D48" s="45"/>
      <c r="E48" s="46"/>
      <c r="F48" s="46"/>
      <c r="G48" s="46"/>
      <c r="H48" s="46"/>
      <c r="I48" s="46"/>
      <c r="J48" s="46"/>
      <c r="K48" s="46">
        <v>200</v>
      </c>
      <c r="L48" s="46"/>
      <c r="M48" s="46">
        <f>J48+K48+L48</f>
        <v>200</v>
      </c>
    </row>
    <row r="49" spans="1:13" ht="35.25" customHeight="1" hidden="1">
      <c r="A49" s="47" t="s">
        <v>194</v>
      </c>
      <c r="B49" s="44" t="s">
        <v>196</v>
      </c>
      <c r="C49" s="84"/>
      <c r="D49" s="45"/>
      <c r="E49" s="46"/>
      <c r="F49" s="46"/>
      <c r="G49" s="46"/>
      <c r="H49" s="46"/>
      <c r="I49" s="46"/>
      <c r="J49" s="46"/>
      <c r="K49" s="46"/>
      <c r="L49" s="46">
        <v>200</v>
      </c>
      <c r="M49" s="46">
        <f>J49+K49+L49</f>
        <v>200</v>
      </c>
    </row>
    <row r="50" spans="1:15" ht="24" customHeight="1">
      <c r="A50" s="47"/>
      <c r="B50" s="48" t="s">
        <v>39</v>
      </c>
      <c r="C50" s="88"/>
      <c r="D50" s="45"/>
      <c r="E50" s="49">
        <f>E14+E15+E16+E17+E18+E19+E20</f>
        <v>0</v>
      </c>
      <c r="F50" s="49">
        <f>F14+F15+F16+F17+F18+F19+F20</f>
        <v>0</v>
      </c>
      <c r="G50" s="49">
        <f>G30+G31+G33+G34</f>
        <v>1223</v>
      </c>
      <c r="H50" s="49">
        <f>H35+H36+H43+H44+H45</f>
        <v>424</v>
      </c>
      <c r="I50" s="49">
        <f>I39+I45</f>
        <v>262</v>
      </c>
      <c r="J50" s="49">
        <f>J23+J24+J25+J26+J27+J28+J29+J30+J31+J33+J34+J39+J40+J41+J42+J43+J44+J45+J47</f>
        <v>180</v>
      </c>
      <c r="K50" s="49">
        <f>K23+K24+K25+K26+K27+K28+K29+K30+K31+K33+K34+K39+K40+K41+K42+K43+K44+K45+K47+K48+K49</f>
        <v>200</v>
      </c>
      <c r="L50" s="49">
        <f>L23+L24+L25+L26+L27+L28+L29+L30+L31+L33+L34+L39+L40+L41+L42+L43+L44+L45+L47+L48+L49</f>
        <v>200</v>
      </c>
      <c r="M50" s="49">
        <f>M28+M29+M30+M31+M33+M34+M39+M40+M41+M42+M43+M44+M45+M47+M48+M49</f>
        <v>2489</v>
      </c>
      <c r="N50" s="6"/>
      <c r="O50" s="4"/>
    </row>
    <row r="51" spans="1:13" ht="15.75">
      <c r="A51" s="50"/>
      <c r="B51" s="51"/>
      <c r="C51" s="51"/>
      <c r="D51" s="52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33" customHeight="1">
      <c r="A52" s="50"/>
      <c r="B52" s="97" t="s">
        <v>121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51" customHeight="1">
      <c r="A53" s="54"/>
      <c r="B53" s="55" t="s">
        <v>40</v>
      </c>
      <c r="C53" s="36" t="s">
        <v>113</v>
      </c>
      <c r="D53" s="36" t="s">
        <v>200</v>
      </c>
      <c r="E53" s="56">
        <v>2014</v>
      </c>
      <c r="F53" s="56">
        <v>2015</v>
      </c>
      <c r="G53" s="56">
        <v>2016</v>
      </c>
      <c r="H53" s="56">
        <v>2017</v>
      </c>
      <c r="I53" s="56">
        <v>2018</v>
      </c>
      <c r="J53" s="56">
        <v>2019</v>
      </c>
      <c r="K53" s="56">
        <v>2020</v>
      </c>
      <c r="L53" s="56">
        <v>2021</v>
      </c>
      <c r="M53" s="56" t="s">
        <v>1</v>
      </c>
    </row>
    <row r="54" spans="1:13" ht="31.5" hidden="1">
      <c r="A54" s="39" t="s">
        <v>76</v>
      </c>
      <c r="B54" s="57" t="s">
        <v>41</v>
      </c>
      <c r="C54" s="57"/>
      <c r="D54" s="36" t="s">
        <v>38</v>
      </c>
      <c r="E54" s="37">
        <v>4588</v>
      </c>
      <c r="F54" s="37"/>
      <c r="G54" s="37">
        <v>1367</v>
      </c>
      <c r="H54" s="37"/>
      <c r="I54" s="37"/>
      <c r="J54" s="37"/>
      <c r="K54" s="37"/>
      <c r="L54" s="37"/>
      <c r="M54" s="37">
        <f>E54+F54+G54+H54+I54+J54+K54</f>
        <v>5955</v>
      </c>
    </row>
    <row r="55" spans="1:13" ht="24" customHeight="1" hidden="1">
      <c r="A55" s="58" t="s">
        <v>77</v>
      </c>
      <c r="B55" s="41" t="s">
        <v>9</v>
      </c>
      <c r="C55" s="41"/>
      <c r="D55" s="36" t="s">
        <v>38</v>
      </c>
      <c r="E55" s="37"/>
      <c r="F55" s="37"/>
      <c r="G55" s="37"/>
      <c r="H55" s="37"/>
      <c r="I55" s="37"/>
      <c r="J55" s="37"/>
      <c r="K55" s="37"/>
      <c r="L55" s="37"/>
      <c r="M55" s="37">
        <f>E55+F55+G55+H55+I55+J55+K55</f>
        <v>0</v>
      </c>
    </row>
    <row r="56" spans="1:13" ht="27.75" customHeight="1" hidden="1">
      <c r="A56" s="59" t="s">
        <v>122</v>
      </c>
      <c r="B56" s="41" t="s">
        <v>41</v>
      </c>
      <c r="C56" s="103" t="s">
        <v>116</v>
      </c>
      <c r="D56" s="36" t="s">
        <v>38</v>
      </c>
      <c r="E56" s="37">
        <v>4588</v>
      </c>
      <c r="F56" s="37"/>
      <c r="G56" s="37">
        <v>1367</v>
      </c>
      <c r="H56" s="37"/>
      <c r="I56" s="37"/>
      <c r="J56" s="37"/>
      <c r="K56" s="37"/>
      <c r="L56" s="37"/>
      <c r="M56" s="37">
        <f>E56+F56+G56+H56+I56+J56+K56+L56</f>
        <v>5955</v>
      </c>
    </row>
    <row r="57" spans="1:13" ht="24" customHeight="1" hidden="1">
      <c r="A57" s="59" t="s">
        <v>77</v>
      </c>
      <c r="B57" s="41" t="s">
        <v>123</v>
      </c>
      <c r="C57" s="104"/>
      <c r="D57" s="36" t="s">
        <v>38</v>
      </c>
      <c r="E57" s="37"/>
      <c r="F57" s="37"/>
      <c r="G57" s="37"/>
      <c r="H57" s="37"/>
      <c r="I57" s="37"/>
      <c r="J57" s="37"/>
      <c r="K57" s="37"/>
      <c r="L57" s="37"/>
      <c r="M57" s="37">
        <f aca="true" t="shared" si="1" ref="M57:M120">E57+F57+G57+H57+I57+J57+K57+L57</f>
        <v>0</v>
      </c>
    </row>
    <row r="58" spans="1:13" ht="30" customHeight="1" hidden="1">
      <c r="A58" s="94" t="s">
        <v>78</v>
      </c>
      <c r="B58" s="60" t="s">
        <v>25</v>
      </c>
      <c r="C58" s="104"/>
      <c r="D58" s="36" t="s">
        <v>38</v>
      </c>
      <c r="E58" s="37">
        <v>10505</v>
      </c>
      <c r="F58" s="37">
        <v>13600</v>
      </c>
      <c r="G58" s="37">
        <v>4938</v>
      </c>
      <c r="H58" s="37"/>
      <c r="I58" s="37"/>
      <c r="J58" s="37"/>
      <c r="K58" s="37"/>
      <c r="L58" s="37"/>
      <c r="M58" s="37">
        <f t="shared" si="1"/>
        <v>29043</v>
      </c>
    </row>
    <row r="59" spans="1:13" ht="38.25" customHeight="1" hidden="1">
      <c r="A59" s="95"/>
      <c r="B59" s="60" t="s">
        <v>43</v>
      </c>
      <c r="C59" s="104"/>
      <c r="D59" s="62" t="s">
        <v>18</v>
      </c>
      <c r="E59" s="37"/>
      <c r="F59" s="37">
        <v>20007</v>
      </c>
      <c r="G59" s="37">
        <v>10800</v>
      </c>
      <c r="H59" s="37">
        <v>5377</v>
      </c>
      <c r="I59" s="37"/>
      <c r="J59" s="37"/>
      <c r="K59" s="37"/>
      <c r="L59" s="37"/>
      <c r="M59" s="37">
        <f t="shared" si="1"/>
        <v>36184</v>
      </c>
    </row>
    <row r="60" spans="1:13" ht="33.75" customHeight="1" hidden="1">
      <c r="A60" s="63" t="s">
        <v>76</v>
      </c>
      <c r="B60" s="44" t="s">
        <v>36</v>
      </c>
      <c r="C60" s="104"/>
      <c r="D60" s="36" t="s">
        <v>38</v>
      </c>
      <c r="E60" s="37"/>
      <c r="F60" s="37"/>
      <c r="G60" s="37"/>
      <c r="H60" s="37"/>
      <c r="I60" s="37"/>
      <c r="J60" s="37"/>
      <c r="K60" s="37"/>
      <c r="L60" s="37"/>
      <c r="M60" s="37">
        <f t="shared" si="1"/>
        <v>0</v>
      </c>
    </row>
    <row r="61" spans="1:13" ht="30" customHeight="1" hidden="1">
      <c r="A61" s="63" t="s">
        <v>76</v>
      </c>
      <c r="B61" s="38" t="s">
        <v>10</v>
      </c>
      <c r="C61" s="104"/>
      <c r="D61" s="36" t="s">
        <v>38</v>
      </c>
      <c r="E61" s="37"/>
      <c r="F61" s="37"/>
      <c r="G61" s="37"/>
      <c r="H61" s="37"/>
      <c r="I61" s="37"/>
      <c r="J61" s="37"/>
      <c r="K61" s="37"/>
      <c r="L61" s="37"/>
      <c r="M61" s="37">
        <f t="shared" si="1"/>
        <v>0</v>
      </c>
    </row>
    <row r="62" spans="1:13" ht="30" customHeight="1" hidden="1">
      <c r="A62" s="63" t="s">
        <v>76</v>
      </c>
      <c r="B62" s="38" t="s">
        <v>11</v>
      </c>
      <c r="C62" s="104"/>
      <c r="D62" s="36" t="s">
        <v>38</v>
      </c>
      <c r="E62" s="37"/>
      <c r="F62" s="37"/>
      <c r="G62" s="37"/>
      <c r="H62" s="37"/>
      <c r="I62" s="37"/>
      <c r="J62" s="37"/>
      <c r="K62" s="37"/>
      <c r="L62" s="37"/>
      <c r="M62" s="37">
        <f t="shared" si="1"/>
        <v>0</v>
      </c>
    </row>
    <row r="63" spans="1:13" ht="30" customHeight="1" hidden="1">
      <c r="A63" s="59" t="s">
        <v>124</v>
      </c>
      <c r="B63" s="41" t="s">
        <v>36</v>
      </c>
      <c r="C63" s="104"/>
      <c r="D63" s="36" t="s">
        <v>38</v>
      </c>
      <c r="E63" s="37"/>
      <c r="F63" s="37"/>
      <c r="G63" s="37"/>
      <c r="H63" s="37"/>
      <c r="I63" s="37"/>
      <c r="J63" s="37"/>
      <c r="K63" s="37"/>
      <c r="L63" s="37"/>
      <c r="M63" s="37">
        <f t="shared" si="1"/>
        <v>0</v>
      </c>
    </row>
    <row r="64" spans="1:13" ht="30" customHeight="1" hidden="1">
      <c r="A64" s="59" t="s">
        <v>125</v>
      </c>
      <c r="B64" s="41" t="s">
        <v>126</v>
      </c>
      <c r="C64" s="104"/>
      <c r="D64" s="36" t="s">
        <v>38</v>
      </c>
      <c r="E64" s="37"/>
      <c r="F64" s="37"/>
      <c r="G64" s="37"/>
      <c r="H64" s="37"/>
      <c r="I64" s="37"/>
      <c r="J64" s="37"/>
      <c r="K64" s="37"/>
      <c r="L64" s="37"/>
      <c r="M64" s="37">
        <f t="shared" si="1"/>
        <v>0</v>
      </c>
    </row>
    <row r="65" spans="1:13" ht="30" customHeight="1" hidden="1">
      <c r="A65" s="59" t="s">
        <v>127</v>
      </c>
      <c r="B65" s="41" t="s">
        <v>155</v>
      </c>
      <c r="C65" s="104"/>
      <c r="D65" s="36" t="s">
        <v>38</v>
      </c>
      <c r="E65" s="37"/>
      <c r="F65" s="37"/>
      <c r="G65" s="37"/>
      <c r="H65" s="37"/>
      <c r="I65" s="37"/>
      <c r="J65" s="37"/>
      <c r="K65" s="37"/>
      <c r="L65" s="37"/>
      <c r="M65" s="37">
        <f t="shared" si="1"/>
        <v>0</v>
      </c>
    </row>
    <row r="66" spans="1:13" ht="31.5" hidden="1">
      <c r="A66" s="94" t="s">
        <v>79</v>
      </c>
      <c r="B66" s="92" t="s">
        <v>129</v>
      </c>
      <c r="C66" s="104"/>
      <c r="D66" s="36" t="s">
        <v>38</v>
      </c>
      <c r="E66" s="37"/>
      <c r="F66" s="37"/>
      <c r="G66" s="37">
        <v>345</v>
      </c>
      <c r="H66" s="37"/>
      <c r="I66" s="37"/>
      <c r="J66" s="37"/>
      <c r="K66" s="37"/>
      <c r="L66" s="37"/>
      <c r="M66" s="37">
        <f t="shared" si="1"/>
        <v>345</v>
      </c>
    </row>
    <row r="67" spans="1:13" ht="31.5" hidden="1">
      <c r="A67" s="95"/>
      <c r="B67" s="93"/>
      <c r="C67" s="104"/>
      <c r="D67" s="62" t="s">
        <v>18</v>
      </c>
      <c r="E67" s="37"/>
      <c r="F67" s="37"/>
      <c r="G67" s="37"/>
      <c r="H67" s="37">
        <v>3104</v>
      </c>
      <c r="I67" s="37"/>
      <c r="J67" s="37"/>
      <c r="K67" s="37"/>
      <c r="L67" s="37"/>
      <c r="M67" s="37">
        <f t="shared" si="1"/>
        <v>3104</v>
      </c>
    </row>
    <row r="68" spans="1:13" ht="24.75" customHeight="1" hidden="1">
      <c r="A68" s="63" t="s">
        <v>76</v>
      </c>
      <c r="B68" s="38" t="s">
        <v>12</v>
      </c>
      <c r="C68" s="104"/>
      <c r="D68" s="36" t="s">
        <v>38</v>
      </c>
      <c r="E68" s="37"/>
      <c r="F68" s="37"/>
      <c r="G68" s="37"/>
      <c r="H68" s="37"/>
      <c r="I68" s="37"/>
      <c r="J68" s="37"/>
      <c r="K68" s="37"/>
      <c r="L68" s="37"/>
      <c r="M68" s="37">
        <f t="shared" si="1"/>
        <v>0</v>
      </c>
    </row>
    <row r="69" spans="1:13" ht="24.75" customHeight="1" hidden="1">
      <c r="A69" s="59" t="s">
        <v>106</v>
      </c>
      <c r="B69" s="41" t="s">
        <v>12</v>
      </c>
      <c r="C69" s="104"/>
      <c r="D69" s="36" t="s">
        <v>38</v>
      </c>
      <c r="E69" s="37"/>
      <c r="F69" s="37"/>
      <c r="G69" s="37"/>
      <c r="H69" s="37"/>
      <c r="I69" s="37"/>
      <c r="J69" s="37"/>
      <c r="K69" s="37">
        <v>0</v>
      </c>
      <c r="L69" s="37"/>
      <c r="M69" s="37">
        <f t="shared" si="1"/>
        <v>0</v>
      </c>
    </row>
    <row r="70" spans="1:13" ht="24.75" customHeight="1" hidden="1">
      <c r="A70" s="59"/>
      <c r="B70" s="41"/>
      <c r="C70" s="104"/>
      <c r="D70" s="36"/>
      <c r="E70" s="37"/>
      <c r="F70" s="37"/>
      <c r="G70" s="37"/>
      <c r="H70" s="37"/>
      <c r="I70" s="37"/>
      <c r="J70" s="37"/>
      <c r="K70" s="37"/>
      <c r="L70" s="37"/>
      <c r="M70" s="37">
        <f t="shared" si="1"/>
        <v>0</v>
      </c>
    </row>
    <row r="71" spans="1:13" ht="30" customHeight="1" hidden="1">
      <c r="A71" s="94" t="s">
        <v>80</v>
      </c>
      <c r="B71" s="92" t="s">
        <v>50</v>
      </c>
      <c r="C71" s="104"/>
      <c r="D71" s="36" t="s">
        <v>38</v>
      </c>
      <c r="E71" s="37"/>
      <c r="F71" s="37"/>
      <c r="G71" s="37">
        <v>27</v>
      </c>
      <c r="H71" s="37"/>
      <c r="I71" s="37"/>
      <c r="J71" s="37"/>
      <c r="K71" s="37"/>
      <c r="L71" s="37"/>
      <c r="M71" s="37">
        <f t="shared" si="1"/>
        <v>27</v>
      </c>
    </row>
    <row r="72" spans="1:13" ht="27.75" customHeight="1" hidden="1">
      <c r="A72" s="95"/>
      <c r="B72" s="93"/>
      <c r="C72" s="104"/>
      <c r="D72" s="62" t="s">
        <v>18</v>
      </c>
      <c r="E72" s="37"/>
      <c r="F72" s="37"/>
      <c r="G72" s="37"/>
      <c r="H72" s="37">
        <v>243</v>
      </c>
      <c r="I72" s="37"/>
      <c r="J72" s="37"/>
      <c r="K72" s="37"/>
      <c r="L72" s="37"/>
      <c r="M72" s="37">
        <f t="shared" si="1"/>
        <v>243</v>
      </c>
    </row>
    <row r="73" spans="1:13" ht="23.25" customHeight="1" hidden="1">
      <c r="A73" s="63" t="s">
        <v>76</v>
      </c>
      <c r="B73" s="38" t="s">
        <v>13</v>
      </c>
      <c r="C73" s="104"/>
      <c r="D73" s="36" t="s">
        <v>38</v>
      </c>
      <c r="E73" s="37"/>
      <c r="F73" s="37"/>
      <c r="G73" s="37"/>
      <c r="H73" s="37"/>
      <c r="I73" s="37"/>
      <c r="J73" s="37"/>
      <c r="K73" s="37"/>
      <c r="L73" s="37"/>
      <c r="M73" s="37">
        <f t="shared" si="1"/>
        <v>0</v>
      </c>
    </row>
    <row r="74" spans="1:13" ht="27" customHeight="1" hidden="1">
      <c r="A74" s="59" t="s">
        <v>128</v>
      </c>
      <c r="B74" s="41" t="s">
        <v>13</v>
      </c>
      <c r="C74" s="104"/>
      <c r="D74" s="36" t="s">
        <v>38</v>
      </c>
      <c r="E74" s="37"/>
      <c r="F74" s="37"/>
      <c r="G74" s="37"/>
      <c r="H74" s="37"/>
      <c r="I74" s="37"/>
      <c r="J74" s="37"/>
      <c r="K74" s="37"/>
      <c r="L74" s="37"/>
      <c r="M74" s="37">
        <f t="shared" si="1"/>
        <v>0</v>
      </c>
    </row>
    <row r="75" spans="1:13" ht="25.5" customHeight="1" hidden="1">
      <c r="A75" s="94" t="s">
        <v>81</v>
      </c>
      <c r="B75" s="92" t="s">
        <v>199</v>
      </c>
      <c r="C75" s="104"/>
      <c r="D75" s="36" t="s">
        <v>38</v>
      </c>
      <c r="E75" s="37"/>
      <c r="F75" s="37"/>
      <c r="G75" s="37">
        <v>152</v>
      </c>
      <c r="H75" s="37"/>
      <c r="I75" s="37"/>
      <c r="J75" s="37"/>
      <c r="K75" s="37"/>
      <c r="L75" s="37"/>
      <c r="M75" s="37">
        <f t="shared" si="1"/>
        <v>152</v>
      </c>
    </row>
    <row r="76" spans="1:13" ht="29.25" customHeight="1" hidden="1">
      <c r="A76" s="95"/>
      <c r="B76" s="93"/>
      <c r="C76" s="104"/>
      <c r="D76" s="36" t="s">
        <v>18</v>
      </c>
      <c r="E76" s="37"/>
      <c r="F76" s="37"/>
      <c r="G76" s="37"/>
      <c r="H76" s="37">
        <v>1366</v>
      </c>
      <c r="I76" s="37"/>
      <c r="J76" s="37"/>
      <c r="K76" s="37"/>
      <c r="L76" s="37"/>
      <c r="M76" s="37">
        <f t="shared" si="1"/>
        <v>1366</v>
      </c>
    </row>
    <row r="77" spans="1:13" ht="30" customHeight="1" hidden="1">
      <c r="A77" s="63" t="s">
        <v>76</v>
      </c>
      <c r="B77" s="38" t="s">
        <v>37</v>
      </c>
      <c r="C77" s="104"/>
      <c r="D77" s="36" t="s">
        <v>38</v>
      </c>
      <c r="E77" s="37"/>
      <c r="F77" s="37"/>
      <c r="G77" s="37"/>
      <c r="H77" s="37"/>
      <c r="I77" s="37"/>
      <c r="J77" s="37"/>
      <c r="K77" s="37"/>
      <c r="L77" s="37"/>
      <c r="M77" s="37">
        <f t="shared" si="1"/>
        <v>0</v>
      </c>
    </row>
    <row r="78" spans="1:13" ht="24" customHeight="1" hidden="1">
      <c r="A78" s="63" t="s">
        <v>76</v>
      </c>
      <c r="B78" s="38" t="s">
        <v>14</v>
      </c>
      <c r="C78" s="104"/>
      <c r="D78" s="36" t="s">
        <v>38</v>
      </c>
      <c r="E78" s="37"/>
      <c r="F78" s="37"/>
      <c r="G78" s="37"/>
      <c r="H78" s="37"/>
      <c r="I78" s="37"/>
      <c r="J78" s="37"/>
      <c r="K78" s="37"/>
      <c r="L78" s="37"/>
      <c r="M78" s="37">
        <f t="shared" si="1"/>
        <v>0</v>
      </c>
    </row>
    <row r="79" spans="1:13" ht="30" customHeight="1" hidden="1">
      <c r="A79" s="63" t="s">
        <v>76</v>
      </c>
      <c r="B79" s="38" t="s">
        <v>15</v>
      </c>
      <c r="C79" s="104"/>
      <c r="D79" s="36" t="s">
        <v>38</v>
      </c>
      <c r="E79" s="37"/>
      <c r="F79" s="37"/>
      <c r="G79" s="37"/>
      <c r="H79" s="37"/>
      <c r="I79" s="37"/>
      <c r="J79" s="37"/>
      <c r="K79" s="37"/>
      <c r="L79" s="37"/>
      <c r="M79" s="37">
        <f t="shared" si="1"/>
        <v>0</v>
      </c>
    </row>
    <row r="80" spans="1:13" ht="30" customHeight="1" hidden="1">
      <c r="A80" s="63" t="s">
        <v>76</v>
      </c>
      <c r="B80" s="38" t="s">
        <v>16</v>
      </c>
      <c r="C80" s="104"/>
      <c r="D80" s="36" t="s">
        <v>38</v>
      </c>
      <c r="E80" s="37"/>
      <c r="F80" s="37"/>
      <c r="G80" s="37"/>
      <c r="H80" s="37"/>
      <c r="I80" s="37"/>
      <c r="J80" s="37"/>
      <c r="K80" s="37"/>
      <c r="L80" s="37"/>
      <c r="M80" s="37">
        <f t="shared" si="1"/>
        <v>0</v>
      </c>
    </row>
    <row r="81" spans="1:13" ht="24.75" customHeight="1" hidden="1">
      <c r="A81" s="63" t="s">
        <v>76</v>
      </c>
      <c r="B81" s="38" t="s">
        <v>17</v>
      </c>
      <c r="C81" s="104"/>
      <c r="D81" s="36" t="s">
        <v>38</v>
      </c>
      <c r="E81" s="37"/>
      <c r="F81" s="37"/>
      <c r="G81" s="37"/>
      <c r="H81" s="37"/>
      <c r="I81" s="37"/>
      <c r="J81" s="37"/>
      <c r="K81" s="37"/>
      <c r="L81" s="37"/>
      <c r="M81" s="37">
        <f t="shared" si="1"/>
        <v>0</v>
      </c>
    </row>
    <row r="82" spans="1:13" ht="24.75" customHeight="1" hidden="1">
      <c r="A82" s="63" t="s">
        <v>148</v>
      </c>
      <c r="B82" s="38" t="s">
        <v>37</v>
      </c>
      <c r="C82" s="104"/>
      <c r="D82" s="36" t="s">
        <v>38</v>
      </c>
      <c r="E82" s="37"/>
      <c r="F82" s="37"/>
      <c r="G82" s="37"/>
      <c r="H82" s="37"/>
      <c r="I82" s="37"/>
      <c r="J82" s="37"/>
      <c r="K82" s="37"/>
      <c r="L82" s="37"/>
      <c r="M82" s="37">
        <f t="shared" si="1"/>
        <v>0</v>
      </c>
    </row>
    <row r="83" spans="1:13" ht="24.75" customHeight="1" hidden="1">
      <c r="A83" s="63" t="s">
        <v>149</v>
      </c>
      <c r="B83" s="38" t="s">
        <v>14</v>
      </c>
      <c r="C83" s="104"/>
      <c r="D83" s="36" t="s">
        <v>38</v>
      </c>
      <c r="E83" s="37"/>
      <c r="F83" s="37"/>
      <c r="G83" s="37"/>
      <c r="H83" s="37"/>
      <c r="I83" s="37"/>
      <c r="J83" s="37"/>
      <c r="K83" s="37"/>
      <c r="L83" s="37"/>
      <c r="M83" s="37">
        <f t="shared" si="1"/>
        <v>0</v>
      </c>
    </row>
    <row r="84" spans="1:13" ht="33.75" customHeight="1" hidden="1">
      <c r="A84" s="63" t="s">
        <v>150</v>
      </c>
      <c r="B84" s="38" t="s">
        <v>15</v>
      </c>
      <c r="C84" s="104"/>
      <c r="D84" s="36" t="s">
        <v>38</v>
      </c>
      <c r="E84" s="37"/>
      <c r="F84" s="37"/>
      <c r="G84" s="37"/>
      <c r="H84" s="37"/>
      <c r="I84" s="37"/>
      <c r="J84" s="37"/>
      <c r="K84" s="37"/>
      <c r="L84" s="37"/>
      <c r="M84" s="37">
        <f t="shared" si="1"/>
        <v>0</v>
      </c>
    </row>
    <row r="85" spans="1:13" ht="24.75" customHeight="1" hidden="1">
      <c r="A85" s="63" t="s">
        <v>151</v>
      </c>
      <c r="B85" s="38" t="s">
        <v>16</v>
      </c>
      <c r="C85" s="104"/>
      <c r="D85" s="36" t="s">
        <v>38</v>
      </c>
      <c r="E85" s="37"/>
      <c r="F85" s="37"/>
      <c r="G85" s="37"/>
      <c r="H85" s="37"/>
      <c r="I85" s="37"/>
      <c r="J85" s="37"/>
      <c r="K85" s="37"/>
      <c r="L85" s="37"/>
      <c r="M85" s="37">
        <f t="shared" si="1"/>
        <v>0</v>
      </c>
    </row>
    <row r="86" spans="1:13" ht="24.75" customHeight="1" hidden="1">
      <c r="A86" s="63" t="s">
        <v>107</v>
      </c>
      <c r="B86" s="38" t="s">
        <v>17</v>
      </c>
      <c r="C86" s="104"/>
      <c r="D86" s="36" t="s">
        <v>38</v>
      </c>
      <c r="E86" s="37"/>
      <c r="F86" s="37"/>
      <c r="G86" s="37"/>
      <c r="H86" s="37"/>
      <c r="I86" s="37"/>
      <c r="J86" s="37"/>
      <c r="K86" s="37">
        <v>0</v>
      </c>
      <c r="L86" s="37"/>
      <c r="M86" s="37">
        <f t="shared" si="1"/>
        <v>0</v>
      </c>
    </row>
    <row r="87" spans="1:13" ht="27.75" customHeight="1" hidden="1">
      <c r="A87" s="63" t="s">
        <v>82</v>
      </c>
      <c r="B87" s="38" t="s">
        <v>24</v>
      </c>
      <c r="C87" s="104"/>
      <c r="D87" s="36" t="s">
        <v>38</v>
      </c>
      <c r="E87" s="37"/>
      <c r="F87" s="37">
        <v>3121</v>
      </c>
      <c r="G87" s="37"/>
      <c r="H87" s="37"/>
      <c r="I87" s="37"/>
      <c r="J87" s="37"/>
      <c r="K87" s="37"/>
      <c r="L87" s="37"/>
      <c r="M87" s="37">
        <f t="shared" si="1"/>
        <v>3121</v>
      </c>
    </row>
    <row r="88" spans="1:13" ht="31.5" hidden="1">
      <c r="A88" s="63" t="s">
        <v>83</v>
      </c>
      <c r="B88" s="38" t="s">
        <v>23</v>
      </c>
      <c r="C88" s="104"/>
      <c r="D88" s="36" t="s">
        <v>38</v>
      </c>
      <c r="E88" s="37"/>
      <c r="F88" s="37">
        <v>5</v>
      </c>
      <c r="G88" s="37"/>
      <c r="H88" s="37"/>
      <c r="I88" s="37"/>
      <c r="J88" s="37"/>
      <c r="K88" s="37"/>
      <c r="L88" s="37"/>
      <c r="M88" s="37">
        <f t="shared" si="1"/>
        <v>5</v>
      </c>
    </row>
    <row r="89" spans="1:13" ht="51.75" customHeight="1" hidden="1" thickBot="1">
      <c r="A89" s="63" t="s">
        <v>76</v>
      </c>
      <c r="B89" s="64" t="s">
        <v>26</v>
      </c>
      <c r="C89" s="104"/>
      <c r="D89" s="34" t="s">
        <v>38</v>
      </c>
      <c r="E89" s="40"/>
      <c r="F89" s="40"/>
      <c r="G89" s="65">
        <v>360</v>
      </c>
      <c r="H89" s="40"/>
      <c r="I89" s="40"/>
      <c r="J89" s="40"/>
      <c r="K89" s="40"/>
      <c r="L89" s="40"/>
      <c r="M89" s="37">
        <f t="shared" si="1"/>
        <v>360</v>
      </c>
    </row>
    <row r="90" spans="1:13" ht="30.75" customHeight="1" hidden="1">
      <c r="A90" s="63" t="s">
        <v>76</v>
      </c>
      <c r="B90" s="38" t="s">
        <v>27</v>
      </c>
      <c r="C90" s="104"/>
      <c r="D90" s="36" t="s">
        <v>38</v>
      </c>
      <c r="E90" s="37"/>
      <c r="F90" s="37"/>
      <c r="G90" s="37"/>
      <c r="H90" s="37"/>
      <c r="I90" s="37"/>
      <c r="J90" s="37"/>
      <c r="K90" s="37"/>
      <c r="L90" s="37"/>
      <c r="M90" s="37">
        <f t="shared" si="1"/>
        <v>0</v>
      </c>
    </row>
    <row r="91" spans="1:13" ht="12.75" customHeight="1" hidden="1">
      <c r="A91" s="63" t="s">
        <v>76</v>
      </c>
      <c r="B91" s="38"/>
      <c r="C91" s="104"/>
      <c r="D91" s="36" t="s">
        <v>38</v>
      </c>
      <c r="E91" s="37"/>
      <c r="F91" s="37"/>
      <c r="G91" s="37"/>
      <c r="H91" s="37"/>
      <c r="I91" s="37"/>
      <c r="J91" s="37"/>
      <c r="K91" s="37"/>
      <c r="L91" s="37"/>
      <c r="M91" s="37">
        <f t="shared" si="1"/>
        <v>0</v>
      </c>
    </row>
    <row r="92" spans="1:13" ht="44.25" customHeight="1" hidden="1">
      <c r="A92" s="63" t="s">
        <v>76</v>
      </c>
      <c r="B92" s="38" t="s">
        <v>28</v>
      </c>
      <c r="C92" s="104"/>
      <c r="D92" s="36" t="s">
        <v>38</v>
      </c>
      <c r="E92" s="37"/>
      <c r="F92" s="37"/>
      <c r="G92" s="37"/>
      <c r="H92" s="37"/>
      <c r="I92" s="37"/>
      <c r="J92" s="37"/>
      <c r="K92" s="37"/>
      <c r="L92" s="37"/>
      <c r="M92" s="37">
        <f t="shared" si="1"/>
        <v>0</v>
      </c>
    </row>
    <row r="93" spans="1:13" ht="29.25" customHeight="1" hidden="1">
      <c r="A93" s="63" t="s">
        <v>152</v>
      </c>
      <c r="B93" s="38" t="s">
        <v>27</v>
      </c>
      <c r="C93" s="104"/>
      <c r="D93" s="36" t="s">
        <v>38</v>
      </c>
      <c r="E93" s="37"/>
      <c r="F93" s="37"/>
      <c r="G93" s="37"/>
      <c r="H93" s="37"/>
      <c r="I93" s="37"/>
      <c r="J93" s="37"/>
      <c r="K93" s="37"/>
      <c r="L93" s="37"/>
      <c r="M93" s="37">
        <f t="shared" si="1"/>
        <v>0</v>
      </c>
    </row>
    <row r="94" spans="1:13" ht="46.5" customHeight="1" hidden="1">
      <c r="A94" s="63" t="s">
        <v>153</v>
      </c>
      <c r="B94" s="38" t="s">
        <v>28</v>
      </c>
      <c r="C94" s="104"/>
      <c r="D94" s="36" t="s">
        <v>38</v>
      </c>
      <c r="E94" s="37"/>
      <c r="F94" s="37"/>
      <c r="G94" s="37"/>
      <c r="H94" s="37"/>
      <c r="I94" s="37"/>
      <c r="J94" s="37"/>
      <c r="K94" s="37"/>
      <c r="L94" s="37"/>
      <c r="M94" s="37">
        <f t="shared" si="1"/>
        <v>0</v>
      </c>
    </row>
    <row r="95" spans="1:13" ht="29.25" customHeight="1" hidden="1">
      <c r="A95" s="63" t="s">
        <v>84</v>
      </c>
      <c r="B95" s="38" t="s">
        <v>29</v>
      </c>
      <c r="C95" s="104"/>
      <c r="D95" s="36" t="s">
        <v>38</v>
      </c>
      <c r="E95" s="37"/>
      <c r="F95" s="37"/>
      <c r="G95" s="37">
        <v>700</v>
      </c>
      <c r="H95" s="37"/>
      <c r="I95" s="37"/>
      <c r="J95" s="37"/>
      <c r="K95" s="37"/>
      <c r="L95" s="37"/>
      <c r="M95" s="37">
        <f t="shared" si="1"/>
        <v>700</v>
      </c>
    </row>
    <row r="96" spans="1:13" ht="29.25" customHeight="1" hidden="1">
      <c r="A96" s="63" t="s">
        <v>85</v>
      </c>
      <c r="B96" s="38" t="s">
        <v>30</v>
      </c>
      <c r="C96" s="104"/>
      <c r="D96" s="36" t="s">
        <v>38</v>
      </c>
      <c r="E96" s="37"/>
      <c r="F96" s="37"/>
      <c r="G96" s="37">
        <v>300</v>
      </c>
      <c r="H96" s="37"/>
      <c r="I96" s="37"/>
      <c r="J96" s="37"/>
      <c r="K96" s="37"/>
      <c r="L96" s="37"/>
      <c r="M96" s="37">
        <f t="shared" si="1"/>
        <v>300</v>
      </c>
    </row>
    <row r="97" spans="1:13" ht="15" customHeight="1" hidden="1">
      <c r="A97" s="63" t="s">
        <v>76</v>
      </c>
      <c r="B97" s="44"/>
      <c r="C97" s="104"/>
      <c r="D97" s="45"/>
      <c r="E97" s="46"/>
      <c r="F97" s="46"/>
      <c r="G97" s="46"/>
      <c r="H97" s="46"/>
      <c r="I97" s="46"/>
      <c r="J97" s="46"/>
      <c r="K97" s="46"/>
      <c r="L97" s="46"/>
      <c r="M97" s="37">
        <f t="shared" si="1"/>
        <v>0</v>
      </c>
    </row>
    <row r="98" spans="1:13" ht="15" customHeight="1" hidden="1">
      <c r="A98" s="63" t="s">
        <v>76</v>
      </c>
      <c r="B98" s="38"/>
      <c r="C98" s="104"/>
      <c r="D98" s="36"/>
      <c r="E98" s="37"/>
      <c r="F98" s="37"/>
      <c r="G98" s="37"/>
      <c r="H98" s="37"/>
      <c r="I98" s="37"/>
      <c r="J98" s="37"/>
      <c r="K98" s="37"/>
      <c r="L98" s="37"/>
      <c r="M98" s="37">
        <f t="shared" si="1"/>
        <v>0</v>
      </c>
    </row>
    <row r="99" spans="1:13" ht="15" customHeight="1" hidden="1">
      <c r="A99" s="63" t="s">
        <v>76</v>
      </c>
      <c r="B99" s="38"/>
      <c r="C99" s="104"/>
      <c r="D99" s="36"/>
      <c r="E99" s="37"/>
      <c r="F99" s="37"/>
      <c r="G99" s="37"/>
      <c r="H99" s="37"/>
      <c r="I99" s="37"/>
      <c r="J99" s="37"/>
      <c r="K99" s="37"/>
      <c r="L99" s="37"/>
      <c r="M99" s="37">
        <f t="shared" si="1"/>
        <v>0</v>
      </c>
    </row>
    <row r="100" spans="1:13" ht="15" customHeight="1" hidden="1">
      <c r="A100" s="63" t="s">
        <v>76</v>
      </c>
      <c r="B100" s="38"/>
      <c r="C100" s="104"/>
      <c r="D100" s="36"/>
      <c r="E100" s="37"/>
      <c r="F100" s="37"/>
      <c r="G100" s="37"/>
      <c r="H100" s="37"/>
      <c r="I100" s="37"/>
      <c r="J100" s="37"/>
      <c r="K100" s="37"/>
      <c r="L100" s="37"/>
      <c r="M100" s="37">
        <f t="shared" si="1"/>
        <v>0</v>
      </c>
    </row>
    <row r="101" spans="1:13" ht="33" customHeight="1" hidden="1">
      <c r="A101" s="63" t="s">
        <v>76</v>
      </c>
      <c r="B101" s="38"/>
      <c r="C101" s="104"/>
      <c r="D101" s="36" t="s">
        <v>0</v>
      </c>
      <c r="E101" s="37"/>
      <c r="F101" s="37"/>
      <c r="G101" s="37">
        <v>3930</v>
      </c>
      <c r="H101" s="37"/>
      <c r="I101" s="37"/>
      <c r="J101" s="37"/>
      <c r="K101" s="37"/>
      <c r="L101" s="37"/>
      <c r="M101" s="37">
        <f t="shared" si="1"/>
        <v>3930</v>
      </c>
    </row>
    <row r="102" spans="1:13" ht="78" customHeight="1" hidden="1">
      <c r="A102" s="63" t="s">
        <v>86</v>
      </c>
      <c r="B102" s="38" t="s">
        <v>53</v>
      </c>
      <c r="C102" s="104"/>
      <c r="D102" s="36" t="s">
        <v>38</v>
      </c>
      <c r="E102" s="37"/>
      <c r="F102" s="37"/>
      <c r="G102" s="37">
        <v>98</v>
      </c>
      <c r="H102" s="37"/>
      <c r="I102" s="37"/>
      <c r="J102" s="37"/>
      <c r="K102" s="37"/>
      <c r="L102" s="37"/>
      <c r="M102" s="37">
        <f t="shared" si="1"/>
        <v>98</v>
      </c>
    </row>
    <row r="103" spans="1:13" ht="24" customHeight="1" hidden="1">
      <c r="A103" s="94" t="s">
        <v>87</v>
      </c>
      <c r="B103" s="92" t="s">
        <v>51</v>
      </c>
      <c r="C103" s="104"/>
      <c r="D103" s="36" t="s">
        <v>38</v>
      </c>
      <c r="E103" s="37"/>
      <c r="F103" s="37"/>
      <c r="G103" s="37">
        <v>182</v>
      </c>
      <c r="H103" s="37"/>
      <c r="I103" s="37"/>
      <c r="J103" s="37"/>
      <c r="K103" s="37"/>
      <c r="L103" s="37"/>
      <c r="M103" s="37">
        <f t="shared" si="1"/>
        <v>182</v>
      </c>
    </row>
    <row r="104" spans="1:13" ht="27.75" customHeight="1" hidden="1">
      <c r="A104" s="95"/>
      <c r="B104" s="93"/>
      <c r="C104" s="104"/>
      <c r="D104" s="36" t="s">
        <v>18</v>
      </c>
      <c r="E104" s="37"/>
      <c r="F104" s="37"/>
      <c r="G104" s="37"/>
      <c r="H104" s="37">
        <v>1643</v>
      </c>
      <c r="I104" s="37"/>
      <c r="J104" s="37"/>
      <c r="K104" s="37"/>
      <c r="L104" s="37"/>
      <c r="M104" s="37">
        <f t="shared" si="1"/>
        <v>1643</v>
      </c>
    </row>
    <row r="105" spans="1:13" ht="27.75" customHeight="1" hidden="1">
      <c r="A105" s="63" t="s">
        <v>88</v>
      </c>
      <c r="B105" s="44" t="s">
        <v>135</v>
      </c>
      <c r="C105" s="104"/>
      <c r="D105" s="36" t="s">
        <v>38</v>
      </c>
      <c r="E105" s="37"/>
      <c r="F105" s="37"/>
      <c r="G105" s="37">
        <v>35</v>
      </c>
      <c r="H105" s="37"/>
      <c r="I105" s="37"/>
      <c r="J105" s="37"/>
      <c r="K105" s="37"/>
      <c r="L105" s="37"/>
      <c r="M105" s="37">
        <f t="shared" si="1"/>
        <v>35</v>
      </c>
    </row>
    <row r="106" spans="1:14" ht="28.5" customHeight="1" hidden="1">
      <c r="A106" s="63" t="s">
        <v>76</v>
      </c>
      <c r="B106" s="44" t="s">
        <v>49</v>
      </c>
      <c r="C106" s="104"/>
      <c r="D106" s="36" t="s">
        <v>38</v>
      </c>
      <c r="E106" s="37"/>
      <c r="F106" s="37"/>
      <c r="G106" s="37">
        <v>35</v>
      </c>
      <c r="H106" s="37"/>
      <c r="I106" s="37"/>
      <c r="J106" s="37"/>
      <c r="K106" s="37"/>
      <c r="L106" s="37"/>
      <c r="M106" s="37">
        <f t="shared" si="1"/>
        <v>35</v>
      </c>
      <c r="N106" s="8"/>
    </row>
    <row r="107" spans="1:13" ht="88.5" customHeight="1" hidden="1">
      <c r="A107" s="63" t="s">
        <v>76</v>
      </c>
      <c r="B107" s="38"/>
      <c r="C107" s="104"/>
      <c r="D107" s="36"/>
      <c r="E107" s="37"/>
      <c r="F107" s="37"/>
      <c r="G107" s="37"/>
      <c r="H107" s="37"/>
      <c r="I107" s="37"/>
      <c r="J107" s="37"/>
      <c r="K107" s="37"/>
      <c r="L107" s="37"/>
      <c r="M107" s="37">
        <f t="shared" si="1"/>
        <v>0</v>
      </c>
    </row>
    <row r="108" spans="1:13" ht="88.5" customHeight="1" hidden="1">
      <c r="A108" s="63" t="s">
        <v>76</v>
      </c>
      <c r="B108" s="38"/>
      <c r="C108" s="104"/>
      <c r="D108" s="36"/>
      <c r="E108" s="37"/>
      <c r="F108" s="37"/>
      <c r="G108" s="37"/>
      <c r="H108" s="37"/>
      <c r="I108" s="37"/>
      <c r="J108" s="37"/>
      <c r="K108" s="37"/>
      <c r="L108" s="37"/>
      <c r="M108" s="37">
        <f t="shared" si="1"/>
        <v>0</v>
      </c>
    </row>
    <row r="109" spans="1:13" ht="25.5" customHeight="1" hidden="1">
      <c r="A109" s="63" t="s">
        <v>76</v>
      </c>
      <c r="B109" s="92" t="s">
        <v>134</v>
      </c>
      <c r="C109" s="104"/>
      <c r="D109" s="36" t="s">
        <v>38</v>
      </c>
      <c r="E109" s="37"/>
      <c r="F109" s="37"/>
      <c r="G109" s="37"/>
      <c r="H109" s="37"/>
      <c r="I109" s="37"/>
      <c r="J109" s="37"/>
      <c r="K109" s="37"/>
      <c r="L109" s="37"/>
      <c r="M109" s="37">
        <f t="shared" si="1"/>
        <v>0</v>
      </c>
    </row>
    <row r="110" spans="1:13" ht="25.5" customHeight="1" hidden="1">
      <c r="A110" s="63" t="s">
        <v>76</v>
      </c>
      <c r="B110" s="93"/>
      <c r="C110" s="104"/>
      <c r="D110" s="36" t="s">
        <v>18</v>
      </c>
      <c r="E110" s="37"/>
      <c r="F110" s="37"/>
      <c r="G110" s="37"/>
      <c r="H110" s="37"/>
      <c r="I110" s="37"/>
      <c r="J110" s="37"/>
      <c r="K110" s="37"/>
      <c r="L110" s="37"/>
      <c r="M110" s="37">
        <f t="shared" si="1"/>
        <v>0</v>
      </c>
    </row>
    <row r="111" spans="1:13" ht="30" customHeight="1" hidden="1">
      <c r="A111" s="63" t="s">
        <v>154</v>
      </c>
      <c r="B111" s="44" t="s">
        <v>134</v>
      </c>
      <c r="C111" s="104"/>
      <c r="D111" s="36" t="s">
        <v>38</v>
      </c>
      <c r="E111" s="37"/>
      <c r="F111" s="37"/>
      <c r="G111" s="37"/>
      <c r="H111" s="37"/>
      <c r="I111" s="37"/>
      <c r="J111" s="37"/>
      <c r="K111" s="37"/>
      <c r="L111" s="37"/>
      <c r="M111" s="37">
        <f t="shared" si="1"/>
        <v>0</v>
      </c>
    </row>
    <row r="112" spans="1:13" ht="24.75" customHeight="1" hidden="1">
      <c r="A112" s="63" t="s">
        <v>89</v>
      </c>
      <c r="B112" s="44" t="s">
        <v>132</v>
      </c>
      <c r="C112" s="104"/>
      <c r="D112" s="36" t="s">
        <v>38</v>
      </c>
      <c r="E112" s="37"/>
      <c r="F112" s="37"/>
      <c r="G112" s="37">
        <v>177</v>
      </c>
      <c r="H112" s="37"/>
      <c r="I112" s="37"/>
      <c r="J112" s="37"/>
      <c r="K112" s="37"/>
      <c r="L112" s="37"/>
      <c r="M112" s="37">
        <f t="shared" si="1"/>
        <v>177</v>
      </c>
    </row>
    <row r="113" spans="1:13" ht="24.75" customHeight="1" hidden="1">
      <c r="A113" s="63" t="s">
        <v>90</v>
      </c>
      <c r="B113" s="44" t="s">
        <v>131</v>
      </c>
      <c r="C113" s="104"/>
      <c r="D113" s="36" t="s">
        <v>38</v>
      </c>
      <c r="E113" s="37"/>
      <c r="F113" s="37"/>
      <c r="G113" s="37">
        <v>248</v>
      </c>
      <c r="H113" s="37"/>
      <c r="I113" s="37"/>
      <c r="J113" s="37"/>
      <c r="K113" s="37"/>
      <c r="L113" s="37"/>
      <c r="M113" s="37">
        <f t="shared" si="1"/>
        <v>248</v>
      </c>
    </row>
    <row r="114" spans="1:13" ht="27.75" customHeight="1" hidden="1">
      <c r="A114" s="63" t="s">
        <v>91</v>
      </c>
      <c r="B114" s="44" t="s">
        <v>133</v>
      </c>
      <c r="C114" s="104"/>
      <c r="D114" s="36" t="s">
        <v>38</v>
      </c>
      <c r="E114" s="37"/>
      <c r="F114" s="37"/>
      <c r="G114" s="37">
        <v>252</v>
      </c>
      <c r="H114" s="37"/>
      <c r="I114" s="37"/>
      <c r="J114" s="37"/>
      <c r="K114" s="37"/>
      <c r="L114" s="37"/>
      <c r="M114" s="37">
        <f t="shared" si="1"/>
        <v>252</v>
      </c>
    </row>
    <row r="115" spans="1:13" ht="24" customHeight="1" hidden="1">
      <c r="A115" s="94" t="s">
        <v>92</v>
      </c>
      <c r="B115" s="92" t="s">
        <v>62</v>
      </c>
      <c r="C115" s="104"/>
      <c r="D115" s="36" t="s">
        <v>38</v>
      </c>
      <c r="E115" s="37"/>
      <c r="F115" s="37"/>
      <c r="G115" s="37">
        <v>80</v>
      </c>
      <c r="H115" s="37"/>
      <c r="I115" s="37"/>
      <c r="J115" s="37"/>
      <c r="K115" s="37"/>
      <c r="L115" s="37"/>
      <c r="M115" s="37">
        <f t="shared" si="1"/>
        <v>80</v>
      </c>
    </row>
    <row r="116" spans="1:13" ht="27" customHeight="1" hidden="1">
      <c r="A116" s="95"/>
      <c r="B116" s="93"/>
      <c r="C116" s="104"/>
      <c r="D116" s="36" t="s">
        <v>18</v>
      </c>
      <c r="E116" s="37"/>
      <c r="F116" s="37"/>
      <c r="G116" s="37"/>
      <c r="H116" s="37">
        <v>722</v>
      </c>
      <c r="I116" s="37"/>
      <c r="J116" s="37"/>
      <c r="K116" s="37"/>
      <c r="L116" s="37"/>
      <c r="M116" s="37">
        <f t="shared" si="1"/>
        <v>722</v>
      </c>
    </row>
    <row r="117" spans="1:13" ht="80.25" customHeight="1" hidden="1">
      <c r="A117" s="63" t="s">
        <v>93</v>
      </c>
      <c r="B117" s="38" t="s">
        <v>52</v>
      </c>
      <c r="C117" s="104"/>
      <c r="D117" s="36" t="s">
        <v>38</v>
      </c>
      <c r="E117" s="37"/>
      <c r="F117" s="37"/>
      <c r="G117" s="37">
        <v>248</v>
      </c>
      <c r="H117" s="37"/>
      <c r="I117" s="37"/>
      <c r="J117" s="37"/>
      <c r="K117" s="37"/>
      <c r="L117" s="37"/>
      <c r="M117" s="37">
        <f t="shared" si="1"/>
        <v>248</v>
      </c>
    </row>
    <row r="118" spans="1:13" ht="27.75" customHeight="1" hidden="1">
      <c r="A118" s="63" t="s">
        <v>94</v>
      </c>
      <c r="B118" s="44" t="s">
        <v>48</v>
      </c>
      <c r="C118" s="104"/>
      <c r="D118" s="36" t="s">
        <v>38</v>
      </c>
      <c r="E118" s="37"/>
      <c r="F118" s="37"/>
      <c r="G118" s="37">
        <v>43</v>
      </c>
      <c r="H118" s="37"/>
      <c r="I118" s="37"/>
      <c r="J118" s="37"/>
      <c r="K118" s="37"/>
      <c r="L118" s="37"/>
      <c r="M118" s="37">
        <f t="shared" si="1"/>
        <v>43</v>
      </c>
    </row>
    <row r="119" spans="1:13" ht="27.75" customHeight="1" hidden="1">
      <c r="A119" s="63" t="s">
        <v>76</v>
      </c>
      <c r="B119" s="44" t="s">
        <v>49</v>
      </c>
      <c r="C119" s="104"/>
      <c r="D119" s="36" t="s">
        <v>38</v>
      </c>
      <c r="E119" s="37"/>
      <c r="F119" s="37"/>
      <c r="G119" s="37">
        <v>35</v>
      </c>
      <c r="H119" s="37"/>
      <c r="I119" s="37"/>
      <c r="J119" s="37"/>
      <c r="K119" s="37"/>
      <c r="L119" s="37"/>
      <c r="M119" s="37">
        <f t="shared" si="1"/>
        <v>35</v>
      </c>
    </row>
    <row r="120" spans="1:13" ht="27.75" customHeight="1" hidden="1">
      <c r="A120" s="63" t="s">
        <v>95</v>
      </c>
      <c r="B120" s="44" t="s">
        <v>55</v>
      </c>
      <c r="C120" s="104"/>
      <c r="D120" s="36" t="s">
        <v>38</v>
      </c>
      <c r="E120" s="37"/>
      <c r="F120" s="37"/>
      <c r="G120" s="37"/>
      <c r="H120" s="37">
        <v>0</v>
      </c>
      <c r="I120" s="37"/>
      <c r="J120" s="37"/>
      <c r="K120" s="37"/>
      <c r="L120" s="37"/>
      <c r="M120" s="37">
        <f t="shared" si="1"/>
        <v>0</v>
      </c>
    </row>
    <row r="121" spans="1:13" ht="27.75" customHeight="1" hidden="1">
      <c r="A121" s="63" t="s">
        <v>76</v>
      </c>
      <c r="B121" s="44"/>
      <c r="C121" s="104"/>
      <c r="D121" s="36" t="s">
        <v>38</v>
      </c>
      <c r="E121" s="37"/>
      <c r="F121" s="37"/>
      <c r="G121" s="37"/>
      <c r="H121" s="37"/>
      <c r="I121" s="37"/>
      <c r="J121" s="37"/>
      <c r="K121" s="37"/>
      <c r="L121" s="37"/>
      <c r="M121" s="37">
        <f aca="true" t="shared" si="2" ref="M121:M184">E121+F121+G121+H121+I121+J121+K121+L121</f>
        <v>0</v>
      </c>
    </row>
    <row r="122" spans="1:13" ht="27.75" customHeight="1" hidden="1">
      <c r="A122" s="63" t="s">
        <v>76</v>
      </c>
      <c r="B122" s="44"/>
      <c r="C122" s="104"/>
      <c r="D122" s="36" t="s">
        <v>38</v>
      </c>
      <c r="E122" s="37"/>
      <c r="F122" s="37"/>
      <c r="G122" s="37"/>
      <c r="H122" s="37"/>
      <c r="I122" s="37"/>
      <c r="J122" s="37"/>
      <c r="K122" s="37"/>
      <c r="L122" s="37"/>
      <c r="M122" s="37">
        <f t="shared" si="2"/>
        <v>0</v>
      </c>
    </row>
    <row r="123" spans="1:13" ht="27.75" customHeight="1" hidden="1">
      <c r="A123" s="63" t="s">
        <v>76</v>
      </c>
      <c r="B123" s="44" t="s">
        <v>61</v>
      </c>
      <c r="C123" s="104"/>
      <c r="D123" s="36" t="s">
        <v>38</v>
      </c>
      <c r="E123" s="37"/>
      <c r="F123" s="37"/>
      <c r="G123" s="37"/>
      <c r="H123" s="37"/>
      <c r="I123" s="37"/>
      <c r="J123" s="37"/>
      <c r="K123" s="37"/>
      <c r="L123" s="37"/>
      <c r="M123" s="37">
        <f t="shared" si="2"/>
        <v>0</v>
      </c>
    </row>
    <row r="124" spans="1:13" ht="27.75" customHeight="1" hidden="1">
      <c r="A124" s="63" t="s">
        <v>76</v>
      </c>
      <c r="B124" s="44"/>
      <c r="C124" s="104"/>
      <c r="D124" s="36" t="s">
        <v>38</v>
      </c>
      <c r="E124" s="37"/>
      <c r="F124" s="37"/>
      <c r="G124" s="37"/>
      <c r="H124" s="37"/>
      <c r="I124" s="37"/>
      <c r="J124" s="37"/>
      <c r="K124" s="37"/>
      <c r="L124" s="37"/>
      <c r="M124" s="37">
        <f t="shared" si="2"/>
        <v>0</v>
      </c>
    </row>
    <row r="125" spans="1:13" ht="27.75" customHeight="1" hidden="1">
      <c r="A125" s="63" t="s">
        <v>76</v>
      </c>
      <c r="B125" s="44"/>
      <c r="C125" s="104"/>
      <c r="D125" s="36" t="s">
        <v>38</v>
      </c>
      <c r="E125" s="37"/>
      <c r="F125" s="37"/>
      <c r="G125" s="37"/>
      <c r="H125" s="37"/>
      <c r="I125" s="37"/>
      <c r="J125" s="37"/>
      <c r="K125" s="37"/>
      <c r="L125" s="37"/>
      <c r="M125" s="37">
        <f t="shared" si="2"/>
        <v>0</v>
      </c>
    </row>
    <row r="126" spans="1:13" ht="27.75" customHeight="1" hidden="1">
      <c r="A126" s="63" t="s">
        <v>76</v>
      </c>
      <c r="B126" s="44"/>
      <c r="C126" s="104"/>
      <c r="D126" s="36" t="s">
        <v>38</v>
      </c>
      <c r="E126" s="37"/>
      <c r="F126" s="37"/>
      <c r="G126" s="37"/>
      <c r="H126" s="37"/>
      <c r="I126" s="37"/>
      <c r="J126" s="37"/>
      <c r="K126" s="37"/>
      <c r="L126" s="37"/>
      <c r="M126" s="37">
        <f t="shared" si="2"/>
        <v>0</v>
      </c>
    </row>
    <row r="127" spans="1:13" ht="27.75" customHeight="1" hidden="1">
      <c r="A127" s="63" t="s">
        <v>76</v>
      </c>
      <c r="B127" s="44"/>
      <c r="C127" s="104"/>
      <c r="D127" s="36" t="s">
        <v>38</v>
      </c>
      <c r="E127" s="37"/>
      <c r="F127" s="37"/>
      <c r="G127" s="37"/>
      <c r="H127" s="37"/>
      <c r="I127" s="37"/>
      <c r="J127" s="37"/>
      <c r="K127" s="37"/>
      <c r="L127" s="37"/>
      <c r="M127" s="37">
        <f t="shared" si="2"/>
        <v>0</v>
      </c>
    </row>
    <row r="128" spans="1:13" ht="27.75" customHeight="1" hidden="1">
      <c r="A128" s="94" t="s">
        <v>96</v>
      </c>
      <c r="B128" s="92" t="s">
        <v>97</v>
      </c>
      <c r="C128" s="104"/>
      <c r="D128" s="36" t="s">
        <v>38</v>
      </c>
      <c r="E128" s="37"/>
      <c r="F128" s="37"/>
      <c r="G128" s="37"/>
      <c r="H128" s="37">
        <v>0</v>
      </c>
      <c r="I128" s="37"/>
      <c r="J128" s="37"/>
      <c r="K128" s="37"/>
      <c r="L128" s="37"/>
      <c r="M128" s="37">
        <f t="shared" si="2"/>
        <v>0</v>
      </c>
    </row>
    <row r="129" spans="1:13" ht="27.75" customHeight="1" hidden="1">
      <c r="A129" s="95"/>
      <c r="B129" s="93"/>
      <c r="C129" s="104"/>
      <c r="D129" s="36" t="s">
        <v>18</v>
      </c>
      <c r="E129" s="37"/>
      <c r="F129" s="37"/>
      <c r="G129" s="37"/>
      <c r="H129" s="37">
        <v>0</v>
      </c>
      <c r="I129" s="37"/>
      <c r="J129" s="37"/>
      <c r="K129" s="37"/>
      <c r="L129" s="37"/>
      <c r="M129" s="37">
        <f t="shared" si="2"/>
        <v>0</v>
      </c>
    </row>
    <row r="130" spans="1:13" ht="27.75" customHeight="1" hidden="1">
      <c r="A130" s="94" t="s">
        <v>98</v>
      </c>
      <c r="B130" s="92" t="s">
        <v>99</v>
      </c>
      <c r="C130" s="104"/>
      <c r="D130" s="36" t="s">
        <v>38</v>
      </c>
      <c r="E130" s="37"/>
      <c r="F130" s="37"/>
      <c r="G130" s="37"/>
      <c r="H130" s="37">
        <v>182</v>
      </c>
      <c r="I130" s="37"/>
      <c r="J130" s="37"/>
      <c r="K130" s="37"/>
      <c r="L130" s="37"/>
      <c r="M130" s="37">
        <f t="shared" si="2"/>
        <v>182</v>
      </c>
    </row>
    <row r="131" spans="1:13" ht="27.75" customHeight="1" hidden="1">
      <c r="A131" s="95"/>
      <c r="B131" s="93"/>
      <c r="C131" s="104"/>
      <c r="D131" s="36" t="s">
        <v>18</v>
      </c>
      <c r="E131" s="37"/>
      <c r="F131" s="37"/>
      <c r="G131" s="37"/>
      <c r="H131" s="37">
        <v>1636</v>
      </c>
      <c r="I131" s="37"/>
      <c r="J131" s="37"/>
      <c r="K131" s="37"/>
      <c r="L131" s="37"/>
      <c r="M131" s="37">
        <f t="shared" si="2"/>
        <v>1636</v>
      </c>
    </row>
    <row r="132" spans="1:13" ht="27.75" customHeight="1" hidden="1">
      <c r="A132" s="94" t="s">
        <v>100</v>
      </c>
      <c r="B132" s="92" t="s">
        <v>56</v>
      </c>
      <c r="C132" s="104"/>
      <c r="D132" s="36" t="s">
        <v>38</v>
      </c>
      <c r="E132" s="37"/>
      <c r="F132" s="37"/>
      <c r="G132" s="37"/>
      <c r="H132" s="37"/>
      <c r="I132" s="37"/>
      <c r="J132" s="37">
        <v>1122</v>
      </c>
      <c r="K132" s="37">
        <v>3000</v>
      </c>
      <c r="L132" s="37">
        <v>3000</v>
      </c>
      <c r="M132" s="37">
        <f t="shared" si="2"/>
        <v>7122</v>
      </c>
    </row>
    <row r="133" spans="1:13" ht="30" customHeight="1" hidden="1">
      <c r="A133" s="95"/>
      <c r="B133" s="93"/>
      <c r="C133" s="104"/>
      <c r="D133" s="36" t="s">
        <v>18</v>
      </c>
      <c r="E133" s="37"/>
      <c r="F133" s="37"/>
      <c r="G133" s="37"/>
      <c r="H133" s="37"/>
      <c r="I133" s="37"/>
      <c r="J133" s="37"/>
      <c r="K133" s="37">
        <v>30000</v>
      </c>
      <c r="L133" s="37">
        <v>30000</v>
      </c>
      <c r="M133" s="37">
        <f t="shared" si="2"/>
        <v>60000</v>
      </c>
    </row>
    <row r="134" spans="1:13" ht="27.75" customHeight="1" hidden="1">
      <c r="A134" s="63" t="s">
        <v>108</v>
      </c>
      <c r="B134" s="44" t="s">
        <v>109</v>
      </c>
      <c r="C134" s="104"/>
      <c r="D134" s="36" t="s">
        <v>38</v>
      </c>
      <c r="E134" s="37"/>
      <c r="F134" s="37"/>
      <c r="G134" s="37"/>
      <c r="H134" s="37"/>
      <c r="I134" s="37">
        <v>345</v>
      </c>
      <c r="J134" s="37"/>
      <c r="K134" s="37"/>
      <c r="L134" s="37"/>
      <c r="M134" s="37">
        <f t="shared" si="2"/>
        <v>345</v>
      </c>
    </row>
    <row r="135" spans="1:13" ht="25.5" customHeight="1" hidden="1">
      <c r="A135" s="94" t="s">
        <v>136</v>
      </c>
      <c r="B135" s="92" t="s">
        <v>147</v>
      </c>
      <c r="C135" s="104"/>
      <c r="D135" s="36" t="s">
        <v>38</v>
      </c>
      <c r="E135" s="37"/>
      <c r="F135" s="37"/>
      <c r="G135" s="37"/>
      <c r="H135" s="37"/>
      <c r="I135" s="37">
        <v>144</v>
      </c>
      <c r="J135" s="37"/>
      <c r="K135" s="66"/>
      <c r="L135" s="66"/>
      <c r="M135" s="37">
        <f t="shared" si="2"/>
        <v>144</v>
      </c>
    </row>
    <row r="136" spans="1:13" ht="31.5" customHeight="1" hidden="1">
      <c r="A136" s="95"/>
      <c r="B136" s="93"/>
      <c r="C136" s="104"/>
      <c r="D136" s="36" t="s">
        <v>18</v>
      </c>
      <c r="E136" s="37"/>
      <c r="F136" s="37"/>
      <c r="G136" s="37"/>
      <c r="H136" s="37"/>
      <c r="I136" s="37">
        <v>1295</v>
      </c>
      <c r="J136" s="37"/>
      <c r="K136" s="66"/>
      <c r="L136" s="66"/>
      <c r="M136" s="37">
        <f t="shared" si="2"/>
        <v>1295</v>
      </c>
    </row>
    <row r="137" spans="1:13" ht="31.5" customHeight="1" hidden="1">
      <c r="A137" s="94" t="s">
        <v>137</v>
      </c>
      <c r="B137" s="92" t="s">
        <v>138</v>
      </c>
      <c r="C137" s="104"/>
      <c r="D137" s="36" t="s">
        <v>38</v>
      </c>
      <c r="E137" s="37"/>
      <c r="F137" s="37"/>
      <c r="G137" s="37"/>
      <c r="H137" s="37"/>
      <c r="I137" s="37">
        <v>258</v>
      </c>
      <c r="J137" s="37"/>
      <c r="K137" s="66"/>
      <c r="L137" s="66"/>
      <c r="M137" s="37">
        <f t="shared" si="2"/>
        <v>258</v>
      </c>
    </row>
    <row r="138" spans="1:13" ht="31.5" customHeight="1" hidden="1">
      <c r="A138" s="95"/>
      <c r="B138" s="93"/>
      <c r="C138" s="104"/>
      <c r="D138" s="36" t="s">
        <v>18</v>
      </c>
      <c r="E138" s="37"/>
      <c r="F138" s="37"/>
      <c r="G138" s="37"/>
      <c r="H138" s="37"/>
      <c r="I138" s="37">
        <v>2328</v>
      </c>
      <c r="J138" s="37"/>
      <c r="K138" s="66"/>
      <c r="L138" s="66"/>
      <c r="M138" s="37">
        <f t="shared" si="2"/>
        <v>2328</v>
      </c>
    </row>
    <row r="139" spans="1:13" ht="28.5" customHeight="1" hidden="1">
      <c r="A139" s="94" t="s">
        <v>139</v>
      </c>
      <c r="B139" s="92" t="s">
        <v>156</v>
      </c>
      <c r="C139" s="104"/>
      <c r="D139" s="36" t="s">
        <v>38</v>
      </c>
      <c r="E139" s="37"/>
      <c r="F139" s="37"/>
      <c r="G139" s="37"/>
      <c r="H139" s="37"/>
      <c r="I139" s="37">
        <v>481</v>
      </c>
      <c r="J139" s="37"/>
      <c r="K139" s="66"/>
      <c r="L139" s="66"/>
      <c r="M139" s="37">
        <f t="shared" si="2"/>
        <v>481</v>
      </c>
    </row>
    <row r="140" spans="1:13" ht="27" customHeight="1" hidden="1">
      <c r="A140" s="95"/>
      <c r="B140" s="93"/>
      <c r="C140" s="104"/>
      <c r="D140" s="36" t="s">
        <v>18</v>
      </c>
      <c r="E140" s="37"/>
      <c r="F140" s="37"/>
      <c r="G140" s="37"/>
      <c r="H140" s="37"/>
      <c r="I140" s="37">
        <v>4330</v>
      </c>
      <c r="J140" s="37"/>
      <c r="K140" s="66"/>
      <c r="L140" s="66"/>
      <c r="M140" s="37">
        <f t="shared" si="2"/>
        <v>4330</v>
      </c>
    </row>
    <row r="141" spans="1:13" ht="26.25" customHeight="1" hidden="1">
      <c r="A141" s="94" t="s">
        <v>140</v>
      </c>
      <c r="B141" s="92" t="s">
        <v>141</v>
      </c>
      <c r="C141" s="104"/>
      <c r="D141" s="36" t="s">
        <v>38</v>
      </c>
      <c r="E141" s="37"/>
      <c r="F141" s="37"/>
      <c r="G141" s="37"/>
      <c r="H141" s="37"/>
      <c r="I141" s="37">
        <v>166</v>
      </c>
      <c r="J141" s="37"/>
      <c r="K141" s="66"/>
      <c r="L141" s="66"/>
      <c r="M141" s="37">
        <f t="shared" si="2"/>
        <v>166</v>
      </c>
    </row>
    <row r="142" spans="1:13" ht="26.25" customHeight="1" hidden="1">
      <c r="A142" s="95"/>
      <c r="B142" s="93"/>
      <c r="C142" s="104"/>
      <c r="D142" s="36" t="s">
        <v>18</v>
      </c>
      <c r="E142" s="37"/>
      <c r="F142" s="37"/>
      <c r="G142" s="37"/>
      <c r="H142" s="37"/>
      <c r="I142" s="37">
        <v>1492</v>
      </c>
      <c r="J142" s="37"/>
      <c r="K142" s="66"/>
      <c r="L142" s="66"/>
      <c r="M142" s="37">
        <f t="shared" si="2"/>
        <v>1492</v>
      </c>
    </row>
    <row r="143" spans="1:13" ht="25.5" customHeight="1" hidden="1">
      <c r="A143" s="94" t="s">
        <v>143</v>
      </c>
      <c r="B143" s="92" t="s">
        <v>142</v>
      </c>
      <c r="C143" s="104"/>
      <c r="D143" s="36" t="s">
        <v>38</v>
      </c>
      <c r="E143" s="37"/>
      <c r="F143" s="37"/>
      <c r="G143" s="37"/>
      <c r="H143" s="37"/>
      <c r="I143" s="37">
        <v>320</v>
      </c>
      <c r="J143" s="37"/>
      <c r="K143" s="66"/>
      <c r="L143" s="66"/>
      <c r="M143" s="37">
        <f t="shared" si="2"/>
        <v>320</v>
      </c>
    </row>
    <row r="144" spans="1:13" ht="30.75" customHeight="1" hidden="1">
      <c r="A144" s="95"/>
      <c r="B144" s="93"/>
      <c r="C144" s="104"/>
      <c r="D144" s="36" t="s">
        <v>18</v>
      </c>
      <c r="E144" s="37"/>
      <c r="F144" s="37"/>
      <c r="G144" s="37"/>
      <c r="H144" s="37"/>
      <c r="I144" s="37">
        <v>2877</v>
      </c>
      <c r="J144" s="37"/>
      <c r="K144" s="66"/>
      <c r="L144" s="66"/>
      <c r="M144" s="37">
        <f t="shared" si="2"/>
        <v>2877</v>
      </c>
    </row>
    <row r="145" spans="1:13" ht="29.25" customHeight="1" hidden="1">
      <c r="A145" s="94" t="s">
        <v>144</v>
      </c>
      <c r="B145" s="92" t="s">
        <v>145</v>
      </c>
      <c r="C145" s="104"/>
      <c r="D145" s="36" t="s">
        <v>38</v>
      </c>
      <c r="E145" s="37"/>
      <c r="F145" s="37"/>
      <c r="G145" s="37"/>
      <c r="H145" s="37"/>
      <c r="I145" s="37">
        <v>555</v>
      </c>
      <c r="J145" s="37"/>
      <c r="K145" s="66"/>
      <c r="L145" s="66"/>
      <c r="M145" s="37">
        <f t="shared" si="2"/>
        <v>555</v>
      </c>
    </row>
    <row r="146" spans="1:15" ht="31.5" customHeight="1" hidden="1">
      <c r="A146" s="95"/>
      <c r="B146" s="93"/>
      <c r="C146" s="104"/>
      <c r="D146" s="36" t="s">
        <v>18</v>
      </c>
      <c r="E146" s="37"/>
      <c r="F146" s="37"/>
      <c r="G146" s="37"/>
      <c r="H146" s="37"/>
      <c r="I146" s="37">
        <f>5548-555</f>
        <v>4993</v>
      </c>
      <c r="J146" s="37"/>
      <c r="K146" s="66"/>
      <c r="L146" s="66"/>
      <c r="M146" s="37">
        <f t="shared" si="2"/>
        <v>4993</v>
      </c>
      <c r="N146" s="4"/>
      <c r="O146" s="4"/>
    </row>
    <row r="147" spans="1:15" ht="25.5" customHeight="1" hidden="1">
      <c r="A147" s="94" t="s">
        <v>146</v>
      </c>
      <c r="B147" s="92" t="s">
        <v>164</v>
      </c>
      <c r="C147" s="104"/>
      <c r="D147" s="36" t="s">
        <v>38</v>
      </c>
      <c r="E147" s="37"/>
      <c r="F147" s="37"/>
      <c r="G147" s="37"/>
      <c r="H147" s="37"/>
      <c r="I147" s="37">
        <v>215</v>
      </c>
      <c r="J147" s="37"/>
      <c r="K147" s="66"/>
      <c r="L147" s="66"/>
      <c r="M147" s="37">
        <f t="shared" si="2"/>
        <v>215</v>
      </c>
      <c r="N147" s="4"/>
      <c r="O147" s="4"/>
    </row>
    <row r="148" spans="1:15" ht="30.75" customHeight="1" hidden="1">
      <c r="A148" s="95"/>
      <c r="B148" s="93"/>
      <c r="C148" s="104"/>
      <c r="D148" s="36" t="s">
        <v>18</v>
      </c>
      <c r="E148" s="37"/>
      <c r="F148" s="37"/>
      <c r="G148" s="37"/>
      <c r="H148" s="37"/>
      <c r="I148" s="37">
        <v>1940</v>
      </c>
      <c r="J148" s="37"/>
      <c r="K148" s="66"/>
      <c r="L148" s="66"/>
      <c r="M148" s="37">
        <f t="shared" si="2"/>
        <v>1940</v>
      </c>
      <c r="N148" s="4"/>
      <c r="O148" s="4"/>
    </row>
    <row r="149" spans="1:15" ht="30.75" customHeight="1" hidden="1">
      <c r="A149" s="61" t="s">
        <v>158</v>
      </c>
      <c r="B149" s="44" t="s">
        <v>163</v>
      </c>
      <c r="C149" s="104"/>
      <c r="D149" s="36" t="s">
        <v>38</v>
      </c>
      <c r="E149" s="37"/>
      <c r="F149" s="37"/>
      <c r="G149" s="37"/>
      <c r="H149" s="37"/>
      <c r="I149" s="37">
        <v>2485</v>
      </c>
      <c r="J149" s="37"/>
      <c r="K149" s="66"/>
      <c r="L149" s="66"/>
      <c r="M149" s="37">
        <f t="shared" si="2"/>
        <v>2485</v>
      </c>
      <c r="N149" s="4"/>
      <c r="O149" s="4"/>
    </row>
    <row r="150" spans="1:24" ht="30.75" customHeight="1" hidden="1">
      <c r="A150" s="61" t="s">
        <v>159</v>
      </c>
      <c r="B150" s="44" t="s">
        <v>160</v>
      </c>
      <c r="C150" s="104"/>
      <c r="D150" s="36" t="s">
        <v>161</v>
      </c>
      <c r="E150" s="37"/>
      <c r="F150" s="37"/>
      <c r="G150" s="37"/>
      <c r="H150" s="37"/>
      <c r="I150" s="37"/>
      <c r="J150" s="37"/>
      <c r="K150" s="66"/>
      <c r="L150" s="66"/>
      <c r="M150" s="37">
        <f t="shared" si="2"/>
        <v>0</v>
      </c>
      <c r="N150" s="23">
        <v>0.1</v>
      </c>
      <c r="O150" s="23">
        <v>0.9</v>
      </c>
      <c r="P150" s="24">
        <v>1</v>
      </c>
      <c r="R150" t="s">
        <v>188</v>
      </c>
      <c r="S150" s="24">
        <v>0.1</v>
      </c>
      <c r="T150" s="24">
        <v>0.9</v>
      </c>
      <c r="X150" t="s">
        <v>189</v>
      </c>
    </row>
    <row r="151" spans="1:20" ht="30.75" customHeight="1" hidden="1">
      <c r="A151" s="106" t="s">
        <v>165</v>
      </c>
      <c r="B151" s="92" t="s">
        <v>190</v>
      </c>
      <c r="C151" s="104"/>
      <c r="D151" s="36" t="s">
        <v>38</v>
      </c>
      <c r="E151" s="37"/>
      <c r="F151" s="37"/>
      <c r="G151" s="37"/>
      <c r="H151" s="37"/>
      <c r="I151" s="37"/>
      <c r="J151" s="37">
        <v>263</v>
      </c>
      <c r="K151" s="66"/>
      <c r="L151" s="66"/>
      <c r="M151" s="37">
        <f t="shared" si="2"/>
        <v>263</v>
      </c>
      <c r="N151" s="4">
        <v>263</v>
      </c>
      <c r="O151" s="4">
        <v>2372</v>
      </c>
      <c r="P151">
        <f>N151+O151</f>
        <v>2635</v>
      </c>
      <c r="R151" s="22">
        <f>S151+T151</f>
        <v>2635112.4000000004</v>
      </c>
      <c r="S151" s="22">
        <v>263511.24</v>
      </c>
      <c r="T151" s="22">
        <v>2371601.16</v>
      </c>
    </row>
    <row r="152" spans="1:20" ht="30.75" customHeight="1" hidden="1">
      <c r="A152" s="107"/>
      <c r="B152" s="93"/>
      <c r="C152" s="104"/>
      <c r="D152" s="36" t="s">
        <v>18</v>
      </c>
      <c r="E152" s="37"/>
      <c r="F152" s="37"/>
      <c r="G152" s="37"/>
      <c r="H152" s="37"/>
      <c r="I152" s="37"/>
      <c r="J152" s="37"/>
      <c r="K152" s="66"/>
      <c r="L152" s="66"/>
      <c r="M152" s="37">
        <f t="shared" si="2"/>
        <v>0</v>
      </c>
      <c r="N152" s="4"/>
      <c r="O152" s="4"/>
      <c r="R152" s="22"/>
      <c r="S152" s="22"/>
      <c r="T152" s="22"/>
    </row>
    <row r="153" spans="1:20" ht="30.75" customHeight="1" hidden="1">
      <c r="A153" s="106" t="s">
        <v>166</v>
      </c>
      <c r="B153" s="108" t="s">
        <v>167</v>
      </c>
      <c r="C153" s="104"/>
      <c r="D153" s="36" t="s">
        <v>38</v>
      </c>
      <c r="E153" s="37"/>
      <c r="F153" s="37"/>
      <c r="G153" s="37"/>
      <c r="H153" s="37"/>
      <c r="I153" s="37"/>
      <c r="J153" s="37">
        <v>444</v>
      </c>
      <c r="K153" s="66"/>
      <c r="L153" s="66"/>
      <c r="M153" s="37">
        <f t="shared" si="2"/>
        <v>444</v>
      </c>
      <c r="N153" s="4">
        <v>444</v>
      </c>
      <c r="O153" s="4">
        <v>3993</v>
      </c>
      <c r="P153">
        <f aca="true" t="shared" si="3" ref="P153:P173">N153+O153</f>
        <v>4437</v>
      </c>
      <c r="R153" s="22">
        <f aca="true" t="shared" si="4" ref="R153:R174">S153+T153</f>
        <v>4436812.8</v>
      </c>
      <c r="S153" s="22">
        <v>443681.28</v>
      </c>
      <c r="T153" s="22">
        <v>3993131.52</v>
      </c>
    </row>
    <row r="154" spans="1:20" ht="30.75" customHeight="1" hidden="1">
      <c r="A154" s="107"/>
      <c r="B154" s="109"/>
      <c r="C154" s="104"/>
      <c r="D154" s="36" t="s">
        <v>18</v>
      </c>
      <c r="E154" s="37"/>
      <c r="F154" s="37"/>
      <c r="G154" s="37"/>
      <c r="H154" s="37"/>
      <c r="I154" s="37"/>
      <c r="J154" s="37"/>
      <c r="K154" s="66"/>
      <c r="L154" s="66"/>
      <c r="M154" s="37">
        <f t="shared" si="2"/>
        <v>0</v>
      </c>
      <c r="N154" s="4"/>
      <c r="O154" s="4"/>
      <c r="R154" s="22"/>
      <c r="S154" s="22"/>
      <c r="T154" s="22"/>
    </row>
    <row r="155" spans="1:20" ht="30.75" customHeight="1" hidden="1">
      <c r="A155" s="94" t="s">
        <v>168</v>
      </c>
      <c r="B155" s="92" t="s">
        <v>169</v>
      </c>
      <c r="C155" s="104"/>
      <c r="D155" s="36" t="s">
        <v>38</v>
      </c>
      <c r="E155" s="37"/>
      <c r="F155" s="37"/>
      <c r="G155" s="37"/>
      <c r="H155" s="37"/>
      <c r="I155" s="37"/>
      <c r="J155" s="37">
        <v>464</v>
      </c>
      <c r="K155" s="66"/>
      <c r="L155" s="66"/>
      <c r="M155" s="37">
        <f t="shared" si="2"/>
        <v>464</v>
      </c>
      <c r="N155" s="4">
        <v>464</v>
      </c>
      <c r="O155" s="4">
        <v>4172</v>
      </c>
      <c r="P155">
        <f t="shared" si="3"/>
        <v>4636</v>
      </c>
      <c r="R155" s="22">
        <f t="shared" si="4"/>
        <v>4635003.600000001</v>
      </c>
      <c r="S155" s="22">
        <v>463500.36</v>
      </c>
      <c r="T155" s="22">
        <v>4171503.24</v>
      </c>
    </row>
    <row r="156" spans="1:20" ht="30.75" customHeight="1" hidden="1">
      <c r="A156" s="95"/>
      <c r="B156" s="93"/>
      <c r="C156" s="104"/>
      <c r="D156" s="36" t="s">
        <v>18</v>
      </c>
      <c r="E156" s="37"/>
      <c r="F156" s="37"/>
      <c r="G156" s="37"/>
      <c r="H156" s="37"/>
      <c r="I156" s="37"/>
      <c r="J156" s="37"/>
      <c r="K156" s="66"/>
      <c r="L156" s="66"/>
      <c r="M156" s="37">
        <f t="shared" si="2"/>
        <v>0</v>
      </c>
      <c r="N156" s="4"/>
      <c r="O156" s="4"/>
      <c r="R156" s="22"/>
      <c r="S156" s="22"/>
      <c r="T156" s="22"/>
    </row>
    <row r="157" spans="1:20" ht="30.75" customHeight="1" hidden="1">
      <c r="A157" s="106" t="s">
        <v>170</v>
      </c>
      <c r="B157" s="92" t="s">
        <v>191</v>
      </c>
      <c r="C157" s="104"/>
      <c r="D157" s="36" t="s">
        <v>38</v>
      </c>
      <c r="E157" s="37"/>
      <c r="F157" s="37"/>
      <c r="G157" s="37"/>
      <c r="H157" s="37"/>
      <c r="I157" s="37"/>
      <c r="J157" s="37">
        <v>300</v>
      </c>
      <c r="K157" s="66"/>
      <c r="L157" s="66"/>
      <c r="M157" s="37">
        <f t="shared" si="2"/>
        <v>300</v>
      </c>
      <c r="N157" s="4">
        <v>300</v>
      </c>
      <c r="O157" s="4">
        <v>2698</v>
      </c>
      <c r="P157">
        <f t="shared" si="3"/>
        <v>2998</v>
      </c>
      <c r="R157" s="22">
        <f t="shared" si="4"/>
        <v>2997978</v>
      </c>
      <c r="S157" s="22">
        <v>299797.8</v>
      </c>
      <c r="T157" s="22">
        <v>2698180.2</v>
      </c>
    </row>
    <row r="158" spans="1:20" ht="30.75" customHeight="1" hidden="1">
      <c r="A158" s="107"/>
      <c r="B158" s="93"/>
      <c r="C158" s="104"/>
      <c r="D158" s="36" t="s">
        <v>18</v>
      </c>
      <c r="E158" s="37"/>
      <c r="F158" s="37"/>
      <c r="G158" s="37"/>
      <c r="H158" s="37"/>
      <c r="I158" s="37"/>
      <c r="J158" s="37"/>
      <c r="K158" s="66"/>
      <c r="L158" s="66"/>
      <c r="M158" s="37">
        <f t="shared" si="2"/>
        <v>0</v>
      </c>
      <c r="N158" s="4"/>
      <c r="O158" s="4"/>
      <c r="R158" s="22"/>
      <c r="S158" s="22"/>
      <c r="T158" s="22"/>
    </row>
    <row r="159" spans="1:20" ht="30.75" customHeight="1" hidden="1">
      <c r="A159" s="106" t="s">
        <v>171</v>
      </c>
      <c r="B159" s="92" t="s">
        <v>172</v>
      </c>
      <c r="C159" s="104"/>
      <c r="D159" s="36" t="s">
        <v>38</v>
      </c>
      <c r="E159" s="37"/>
      <c r="F159" s="37"/>
      <c r="G159" s="37"/>
      <c r="H159" s="37"/>
      <c r="I159" s="37"/>
      <c r="J159" s="37">
        <v>73</v>
      </c>
      <c r="K159" s="66"/>
      <c r="L159" s="66"/>
      <c r="M159" s="37">
        <f t="shared" si="2"/>
        <v>73</v>
      </c>
      <c r="N159" s="4">
        <v>73</v>
      </c>
      <c r="O159" s="4">
        <v>658</v>
      </c>
      <c r="P159">
        <f t="shared" si="3"/>
        <v>731</v>
      </c>
      <c r="R159" s="22">
        <f t="shared" si="4"/>
        <v>730591.2</v>
      </c>
      <c r="S159" s="22">
        <v>73059.12</v>
      </c>
      <c r="T159" s="22">
        <v>657532.08</v>
      </c>
    </row>
    <row r="160" spans="1:20" ht="30.75" customHeight="1" hidden="1">
      <c r="A160" s="107"/>
      <c r="B160" s="93"/>
      <c r="C160" s="104"/>
      <c r="D160" s="36" t="s">
        <v>18</v>
      </c>
      <c r="E160" s="37"/>
      <c r="F160" s="37"/>
      <c r="G160" s="37"/>
      <c r="H160" s="37"/>
      <c r="I160" s="37"/>
      <c r="J160" s="37"/>
      <c r="K160" s="66"/>
      <c r="L160" s="66"/>
      <c r="M160" s="37">
        <f t="shared" si="2"/>
        <v>0</v>
      </c>
      <c r="N160" s="4"/>
      <c r="O160" s="4"/>
      <c r="R160" s="22"/>
      <c r="S160" s="22"/>
      <c r="T160" s="22"/>
    </row>
    <row r="161" spans="1:20" ht="30.75" customHeight="1" hidden="1">
      <c r="A161" s="106" t="s">
        <v>173</v>
      </c>
      <c r="B161" s="92" t="s">
        <v>174</v>
      </c>
      <c r="C161" s="104"/>
      <c r="D161" s="36" t="s">
        <v>38</v>
      </c>
      <c r="E161" s="37"/>
      <c r="F161" s="37"/>
      <c r="G161" s="37"/>
      <c r="H161" s="37"/>
      <c r="I161" s="37"/>
      <c r="J161" s="37">
        <v>494</v>
      </c>
      <c r="K161" s="66"/>
      <c r="L161" s="66"/>
      <c r="M161" s="37">
        <f t="shared" si="2"/>
        <v>494</v>
      </c>
      <c r="N161" s="4">
        <v>494</v>
      </c>
      <c r="O161" s="4">
        <v>4451</v>
      </c>
      <c r="P161">
        <f t="shared" si="3"/>
        <v>4945</v>
      </c>
      <c r="R161" s="22">
        <f t="shared" si="4"/>
        <v>4945246.8</v>
      </c>
      <c r="S161" s="22">
        <v>494524.68</v>
      </c>
      <c r="T161" s="22">
        <v>4450722.12</v>
      </c>
    </row>
    <row r="162" spans="1:20" ht="30.75" customHeight="1" hidden="1">
      <c r="A162" s="107"/>
      <c r="B162" s="93"/>
      <c r="C162" s="104"/>
      <c r="D162" s="36" t="s">
        <v>18</v>
      </c>
      <c r="E162" s="37"/>
      <c r="F162" s="37"/>
      <c r="G162" s="37"/>
      <c r="H162" s="37"/>
      <c r="I162" s="37"/>
      <c r="J162" s="37"/>
      <c r="K162" s="66"/>
      <c r="L162" s="66"/>
      <c r="M162" s="37">
        <f t="shared" si="2"/>
        <v>0</v>
      </c>
      <c r="N162" s="4"/>
      <c r="O162" s="4"/>
      <c r="R162" s="22"/>
      <c r="S162" s="22"/>
      <c r="T162" s="22"/>
    </row>
    <row r="163" spans="1:20" ht="30.75" customHeight="1" hidden="1">
      <c r="A163" s="106" t="s">
        <v>175</v>
      </c>
      <c r="B163" s="92" t="s">
        <v>176</v>
      </c>
      <c r="C163" s="104"/>
      <c r="D163" s="36" t="s">
        <v>38</v>
      </c>
      <c r="E163" s="37"/>
      <c r="F163" s="37"/>
      <c r="G163" s="37"/>
      <c r="H163" s="37"/>
      <c r="I163" s="37"/>
      <c r="J163" s="37">
        <v>198</v>
      </c>
      <c r="K163" s="66"/>
      <c r="L163" s="66"/>
      <c r="M163" s="37">
        <f t="shared" si="2"/>
        <v>198</v>
      </c>
      <c r="N163" s="4">
        <v>198</v>
      </c>
      <c r="O163" s="4">
        <v>1783</v>
      </c>
      <c r="P163">
        <f t="shared" si="3"/>
        <v>1981</v>
      </c>
      <c r="R163" s="22">
        <f t="shared" si="4"/>
        <v>1981507.2</v>
      </c>
      <c r="S163" s="22">
        <v>198150.72</v>
      </c>
      <c r="T163" s="22">
        <v>1783356.48</v>
      </c>
    </row>
    <row r="164" spans="1:20" ht="30.75" customHeight="1" hidden="1">
      <c r="A164" s="107"/>
      <c r="B164" s="93"/>
      <c r="C164" s="104"/>
      <c r="D164" s="36" t="s">
        <v>18</v>
      </c>
      <c r="E164" s="37"/>
      <c r="F164" s="37"/>
      <c r="G164" s="37"/>
      <c r="H164" s="37"/>
      <c r="I164" s="37"/>
      <c r="J164" s="37"/>
      <c r="K164" s="66"/>
      <c r="L164" s="66"/>
      <c r="M164" s="37">
        <f t="shared" si="2"/>
        <v>0</v>
      </c>
      <c r="N164" s="4"/>
      <c r="O164" s="4"/>
      <c r="R164" s="22"/>
      <c r="S164" s="22"/>
      <c r="T164" s="22"/>
    </row>
    <row r="165" spans="1:20" ht="30.75" customHeight="1" hidden="1">
      <c r="A165" s="106" t="s">
        <v>178</v>
      </c>
      <c r="B165" s="92" t="s">
        <v>177</v>
      </c>
      <c r="C165" s="104"/>
      <c r="D165" s="36" t="s">
        <v>38</v>
      </c>
      <c r="E165" s="37"/>
      <c r="F165" s="37"/>
      <c r="G165" s="37"/>
      <c r="H165" s="37"/>
      <c r="I165" s="37"/>
      <c r="J165" s="37">
        <v>63</v>
      </c>
      <c r="K165" s="66"/>
      <c r="L165" s="66"/>
      <c r="M165" s="37">
        <f t="shared" si="2"/>
        <v>63</v>
      </c>
      <c r="N165" s="4">
        <v>63</v>
      </c>
      <c r="O165" s="4">
        <v>563</v>
      </c>
      <c r="P165">
        <f t="shared" si="3"/>
        <v>626</v>
      </c>
      <c r="R165" s="22">
        <f t="shared" si="4"/>
        <v>626077.2</v>
      </c>
      <c r="S165" s="22">
        <v>62607.72</v>
      </c>
      <c r="T165" s="22">
        <v>563469.48</v>
      </c>
    </row>
    <row r="166" spans="1:20" ht="30.75" customHeight="1" hidden="1">
      <c r="A166" s="107"/>
      <c r="B166" s="93"/>
      <c r="C166" s="104"/>
      <c r="D166" s="36" t="s">
        <v>18</v>
      </c>
      <c r="E166" s="37"/>
      <c r="F166" s="37"/>
      <c r="G166" s="37"/>
      <c r="H166" s="37"/>
      <c r="I166" s="37"/>
      <c r="J166" s="37"/>
      <c r="K166" s="66"/>
      <c r="L166" s="66"/>
      <c r="M166" s="37">
        <f t="shared" si="2"/>
        <v>0</v>
      </c>
      <c r="N166" s="4"/>
      <c r="O166" s="4"/>
      <c r="R166" s="22"/>
      <c r="S166" s="22"/>
      <c r="T166" s="22"/>
    </row>
    <row r="167" spans="1:20" ht="30.75" customHeight="1" hidden="1">
      <c r="A167" s="94" t="s">
        <v>179</v>
      </c>
      <c r="B167" s="92" t="s">
        <v>180</v>
      </c>
      <c r="C167" s="104"/>
      <c r="D167" s="36" t="s">
        <v>38</v>
      </c>
      <c r="E167" s="37"/>
      <c r="F167" s="37"/>
      <c r="G167" s="37"/>
      <c r="H167" s="37"/>
      <c r="I167" s="37"/>
      <c r="J167" s="37">
        <v>51</v>
      </c>
      <c r="K167" s="66"/>
      <c r="L167" s="66"/>
      <c r="M167" s="37">
        <f t="shared" si="2"/>
        <v>51</v>
      </c>
      <c r="N167" s="4">
        <v>51</v>
      </c>
      <c r="O167" s="4">
        <v>454</v>
      </c>
      <c r="P167">
        <f t="shared" si="3"/>
        <v>505</v>
      </c>
      <c r="R167" s="22">
        <f t="shared" si="4"/>
        <v>504792</v>
      </c>
      <c r="S167" s="22">
        <v>50479.2</v>
      </c>
      <c r="T167" s="22">
        <v>454312.8</v>
      </c>
    </row>
    <row r="168" spans="1:20" ht="30.75" customHeight="1" hidden="1">
      <c r="A168" s="95"/>
      <c r="B168" s="93"/>
      <c r="C168" s="104"/>
      <c r="D168" s="36" t="s">
        <v>18</v>
      </c>
      <c r="E168" s="37"/>
      <c r="F168" s="37"/>
      <c r="G168" s="37"/>
      <c r="H168" s="37"/>
      <c r="I168" s="37"/>
      <c r="J168" s="37"/>
      <c r="K168" s="66"/>
      <c r="L168" s="66"/>
      <c r="M168" s="37">
        <f t="shared" si="2"/>
        <v>0</v>
      </c>
      <c r="N168" s="4"/>
      <c r="O168" s="4"/>
      <c r="R168" s="22"/>
      <c r="S168" s="22"/>
      <c r="T168" s="22"/>
    </row>
    <row r="169" spans="1:20" ht="30.75" customHeight="1" hidden="1">
      <c r="A169" s="106" t="s">
        <v>181</v>
      </c>
      <c r="B169" s="92" t="s">
        <v>182</v>
      </c>
      <c r="C169" s="104"/>
      <c r="D169" s="36" t="s">
        <v>38</v>
      </c>
      <c r="E169" s="37"/>
      <c r="F169" s="37"/>
      <c r="G169" s="37"/>
      <c r="H169" s="37"/>
      <c r="I169" s="37"/>
      <c r="J169" s="37">
        <v>52</v>
      </c>
      <c r="K169" s="66"/>
      <c r="L169" s="66"/>
      <c r="M169" s="37">
        <f t="shared" si="2"/>
        <v>52</v>
      </c>
      <c r="N169" s="4">
        <v>52</v>
      </c>
      <c r="O169" s="4">
        <v>467</v>
      </c>
      <c r="P169">
        <f t="shared" si="3"/>
        <v>519</v>
      </c>
      <c r="R169" s="22">
        <f t="shared" si="4"/>
        <v>519442.80000000005</v>
      </c>
      <c r="S169" s="22">
        <v>51944.28</v>
      </c>
      <c r="T169" s="22">
        <v>467498.52</v>
      </c>
    </row>
    <row r="170" spans="1:20" ht="30.75" customHeight="1" hidden="1">
      <c r="A170" s="107"/>
      <c r="B170" s="93"/>
      <c r="C170" s="104"/>
      <c r="D170" s="36" t="s">
        <v>18</v>
      </c>
      <c r="E170" s="37"/>
      <c r="F170" s="37"/>
      <c r="G170" s="37"/>
      <c r="H170" s="37"/>
      <c r="I170" s="37"/>
      <c r="J170" s="37"/>
      <c r="K170" s="66"/>
      <c r="L170" s="66"/>
      <c r="M170" s="37">
        <f t="shared" si="2"/>
        <v>0</v>
      </c>
      <c r="N170" s="4"/>
      <c r="O170" s="4"/>
      <c r="R170" s="22"/>
      <c r="S170" s="22"/>
      <c r="T170" s="22"/>
    </row>
    <row r="171" spans="1:20" ht="30.75" customHeight="1" hidden="1">
      <c r="A171" s="94" t="s">
        <v>183</v>
      </c>
      <c r="B171" s="92" t="s">
        <v>184</v>
      </c>
      <c r="C171" s="104"/>
      <c r="D171" s="36" t="s">
        <v>38</v>
      </c>
      <c r="E171" s="37"/>
      <c r="F171" s="37"/>
      <c r="G171" s="37"/>
      <c r="H171" s="37"/>
      <c r="I171" s="37"/>
      <c r="J171" s="37">
        <v>133</v>
      </c>
      <c r="K171" s="66"/>
      <c r="L171" s="66"/>
      <c r="M171" s="37">
        <f t="shared" si="2"/>
        <v>133</v>
      </c>
      <c r="N171" s="4">
        <v>133</v>
      </c>
      <c r="O171" s="4">
        <v>1202</v>
      </c>
      <c r="P171">
        <f t="shared" si="3"/>
        <v>1335</v>
      </c>
      <c r="R171" s="22">
        <f t="shared" si="4"/>
        <v>1335007.2</v>
      </c>
      <c r="S171" s="22">
        <v>133500.72</v>
      </c>
      <c r="T171" s="22">
        <v>1201506.48</v>
      </c>
    </row>
    <row r="172" spans="1:20" ht="30.75" customHeight="1" hidden="1">
      <c r="A172" s="95"/>
      <c r="B172" s="93"/>
      <c r="C172" s="104"/>
      <c r="D172" s="36" t="s">
        <v>18</v>
      </c>
      <c r="E172" s="37"/>
      <c r="F172" s="37"/>
      <c r="G172" s="37"/>
      <c r="H172" s="49"/>
      <c r="I172" s="37"/>
      <c r="J172" s="37"/>
      <c r="K172" s="66"/>
      <c r="L172" s="66"/>
      <c r="M172" s="37">
        <f t="shared" si="2"/>
        <v>0</v>
      </c>
      <c r="N172" s="4"/>
      <c r="O172" s="4"/>
      <c r="R172" s="22"/>
      <c r="S172" s="22"/>
      <c r="T172" s="22"/>
    </row>
    <row r="173" spans="1:20" ht="30.75" customHeight="1" hidden="1">
      <c r="A173" s="94" t="s">
        <v>185</v>
      </c>
      <c r="B173" s="92" t="s">
        <v>186</v>
      </c>
      <c r="C173" s="104"/>
      <c r="D173" s="36" t="s">
        <v>38</v>
      </c>
      <c r="E173" s="37"/>
      <c r="F173" s="37"/>
      <c r="G173" s="37"/>
      <c r="H173" s="37"/>
      <c r="I173" s="37"/>
      <c r="J173" s="37">
        <v>465</v>
      </c>
      <c r="K173" s="66"/>
      <c r="L173" s="66"/>
      <c r="M173" s="37">
        <f t="shared" si="2"/>
        <v>465</v>
      </c>
      <c r="N173" s="4">
        <v>465</v>
      </c>
      <c r="O173" s="4">
        <v>7187</v>
      </c>
      <c r="P173">
        <f t="shared" si="3"/>
        <v>7652</v>
      </c>
      <c r="R173" s="33">
        <f t="shared" si="4"/>
        <v>7652428.8</v>
      </c>
      <c r="S173" s="33">
        <f>778300-313057.12</f>
        <v>465242.88</v>
      </c>
      <c r="T173" s="33">
        <f>7004700+182485.92</f>
        <v>7187185.92</v>
      </c>
    </row>
    <row r="174" spans="1:24" ht="30.75" customHeight="1" hidden="1">
      <c r="A174" s="95"/>
      <c r="B174" s="93"/>
      <c r="C174" s="105"/>
      <c r="D174" s="36" t="s">
        <v>18</v>
      </c>
      <c r="E174" s="37"/>
      <c r="F174" s="37"/>
      <c r="G174" s="37"/>
      <c r="H174" s="37"/>
      <c r="I174" s="37"/>
      <c r="J174" s="37"/>
      <c r="K174" s="66"/>
      <c r="L174" s="66"/>
      <c r="M174" s="37">
        <f t="shared" si="2"/>
        <v>0</v>
      </c>
      <c r="N174" s="27">
        <f>N151+N153+N155+N157+N159+N161+N163+N165+N167+N169+N171+N173</f>
        <v>3000</v>
      </c>
      <c r="O174" s="27">
        <f>O151+O153+O155+O157+O159+O161+O163+O165+O167+O169+O171+O173</f>
        <v>30000</v>
      </c>
      <c r="P174" s="27">
        <f>P151+P153+P155+P157+P159+P161+P163+P165+P167+P169+P171+P173</f>
        <v>33000</v>
      </c>
      <c r="Q174" s="28"/>
      <c r="R174" s="29">
        <f t="shared" si="4"/>
        <v>33000000</v>
      </c>
      <c r="S174" s="29">
        <f>S151+S153+S155+S157+S159+S161+S163+S165+S167+S169+S171+S173</f>
        <v>3000000</v>
      </c>
      <c r="T174" s="29">
        <f>T151+T153+T155+T157+T159+T161+T163+T165+T167+T169+T171+T173</f>
        <v>30000000</v>
      </c>
      <c r="U174" s="28"/>
      <c r="V174" s="29"/>
      <c r="W174" s="28"/>
      <c r="X174" s="29"/>
    </row>
    <row r="175" spans="1:24" ht="19.5" customHeight="1">
      <c r="A175" s="61"/>
      <c r="B175" s="89" t="s">
        <v>202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1"/>
      <c r="N175" s="27"/>
      <c r="O175" s="27"/>
      <c r="P175" s="27"/>
      <c r="Q175" s="28"/>
      <c r="R175" s="29"/>
      <c r="S175" s="29"/>
      <c r="T175" s="29"/>
      <c r="U175" s="28"/>
      <c r="V175" s="29"/>
      <c r="W175" s="28"/>
      <c r="X175" s="29"/>
    </row>
    <row r="176" spans="1:24" ht="30.75" customHeight="1">
      <c r="A176" s="61" t="s">
        <v>197</v>
      </c>
      <c r="B176" s="44" t="s">
        <v>198</v>
      </c>
      <c r="C176" s="68"/>
      <c r="D176" s="36" t="s">
        <v>38</v>
      </c>
      <c r="E176" s="37"/>
      <c r="F176" s="37"/>
      <c r="G176" s="37"/>
      <c r="H176" s="37"/>
      <c r="I176" s="37"/>
      <c r="J176" s="37">
        <v>20</v>
      </c>
      <c r="K176" s="66"/>
      <c r="L176" s="66"/>
      <c r="M176" s="37">
        <f t="shared" si="2"/>
        <v>20</v>
      </c>
      <c r="N176" s="27"/>
      <c r="O176" s="27"/>
      <c r="P176" s="27"/>
      <c r="Q176" s="28"/>
      <c r="R176" s="29"/>
      <c r="S176" s="29"/>
      <c r="T176" s="29"/>
      <c r="U176" s="28"/>
      <c r="V176" s="29"/>
      <c r="W176" s="28"/>
      <c r="X176" s="29"/>
    </row>
    <row r="177" spans="1:20" ht="23.25" customHeight="1">
      <c r="A177" s="69"/>
      <c r="B177" s="70" t="s">
        <v>19</v>
      </c>
      <c r="C177" s="70"/>
      <c r="D177" s="71"/>
      <c r="E177" s="49">
        <f>E178+E179</f>
        <v>15093</v>
      </c>
      <c r="F177" s="49">
        <f>F54+F55+F58+F59+F60+F61+F62+F67+F68+F71+F73+F76+F77+F78+F79+F80+F81+F87+F88</f>
        <v>36733</v>
      </c>
      <c r="G177" s="49">
        <f>G178+G179</f>
        <v>19992</v>
      </c>
      <c r="H177" s="49">
        <f>H178+H179</f>
        <v>14273</v>
      </c>
      <c r="I177" s="49">
        <f>I178+I179+I180</f>
        <v>24224</v>
      </c>
      <c r="J177" s="49">
        <f>J178+J179+J180</f>
        <v>4142</v>
      </c>
      <c r="K177" s="49">
        <f>K178+K179+K180</f>
        <v>33000</v>
      </c>
      <c r="L177" s="49">
        <f>L178+L179+L180</f>
        <v>33000</v>
      </c>
      <c r="M177" s="49">
        <f t="shared" si="2"/>
        <v>180457</v>
      </c>
      <c r="N177" s="25"/>
      <c r="O177" s="25"/>
      <c r="P177" s="26"/>
      <c r="S177" s="22"/>
      <c r="T177" s="22"/>
    </row>
    <row r="178" spans="1:16" ht="33" customHeight="1">
      <c r="A178" s="72"/>
      <c r="B178" s="110"/>
      <c r="C178" s="110"/>
      <c r="D178" s="36" t="s">
        <v>38</v>
      </c>
      <c r="E178" s="37">
        <f>E54+E55+E58+E60+E61+E62+E67+E68+E71+E73+E76+E77+E78+E79+E80+E81+E87+E88+E90+E92+E95+E96</f>
        <v>15093</v>
      </c>
      <c r="F178" s="37">
        <f>F54+F55+F58+F60+F61+F62+F67+F68+F71+F73+F76+F77+F78+F79+F80+F81+F87+F88+F90+F92+F95+F96</f>
        <v>16726</v>
      </c>
      <c r="G178" s="37">
        <f>G54+G58+G66+G71+G75+G95+G96+G102+G103+G105+G112+G113+G114+G115+G117+G118</f>
        <v>9192</v>
      </c>
      <c r="H178" s="37">
        <f>H130</f>
        <v>182</v>
      </c>
      <c r="I178" s="37">
        <f>I134+I135+I137+I139+I141+I143+I145+I147+I149</f>
        <v>4969</v>
      </c>
      <c r="J178" s="37">
        <f>J132+J151+J153+J155+J157+J159+J161+J163+J165+J167+J169+J171+J173+J176</f>
        <v>4142</v>
      </c>
      <c r="K178" s="37">
        <f>K132</f>
        <v>3000</v>
      </c>
      <c r="L178" s="37">
        <f>L132</f>
        <v>3000</v>
      </c>
      <c r="M178" s="37">
        <f t="shared" si="2"/>
        <v>56304</v>
      </c>
      <c r="N178" s="30"/>
      <c r="O178" s="17"/>
      <c r="P178" s="31"/>
    </row>
    <row r="179" spans="1:16" ht="27" customHeight="1" hidden="1">
      <c r="A179" s="72"/>
      <c r="B179" s="110"/>
      <c r="C179" s="110"/>
      <c r="D179" s="36" t="s">
        <v>18</v>
      </c>
      <c r="E179" s="37"/>
      <c r="F179" s="37">
        <f>F59</f>
        <v>20007</v>
      </c>
      <c r="G179" s="37">
        <v>10800</v>
      </c>
      <c r="H179" s="37">
        <f>H59+H67+H72+H76+H104+H116+H129+H131</f>
        <v>14091</v>
      </c>
      <c r="I179" s="37">
        <f>I136+I138+I140+I142+I144+I146+I148</f>
        <v>19255</v>
      </c>
      <c r="J179" s="37">
        <f>J133+J152+J154+J156+J158+J160+J162+J164+J166+J168+J170+J172+J174</f>
        <v>0</v>
      </c>
      <c r="K179" s="37">
        <f>K133</f>
        <v>30000</v>
      </c>
      <c r="L179" s="37">
        <f>L133</f>
        <v>30000</v>
      </c>
      <c r="M179" s="37">
        <f t="shared" si="2"/>
        <v>124153</v>
      </c>
      <c r="N179" s="32"/>
      <c r="O179" s="32"/>
      <c r="P179" s="32"/>
    </row>
    <row r="180" spans="1:15" ht="31.5" hidden="1">
      <c r="A180" s="72"/>
      <c r="B180" s="110"/>
      <c r="C180" s="110"/>
      <c r="D180" s="36" t="s">
        <v>161</v>
      </c>
      <c r="E180" s="49"/>
      <c r="F180" s="49"/>
      <c r="G180" s="49"/>
      <c r="H180" s="49"/>
      <c r="I180" s="37"/>
      <c r="J180" s="49">
        <v>0</v>
      </c>
      <c r="K180" s="49">
        <v>0</v>
      </c>
      <c r="L180" s="49">
        <v>0</v>
      </c>
      <c r="M180" s="49">
        <v>0</v>
      </c>
      <c r="N180" s="21"/>
      <c r="O180" s="4"/>
    </row>
    <row r="181" spans="1:16" ht="15.75" hidden="1">
      <c r="A181" s="73"/>
      <c r="B181" s="74" t="s">
        <v>32</v>
      </c>
      <c r="C181" s="74"/>
      <c r="D181" s="74"/>
      <c r="E181" s="49">
        <f>E182+E183</f>
        <v>15093</v>
      </c>
      <c r="F181" s="49">
        <f aca="true" t="shared" si="5" ref="F181:L181">F182+F183</f>
        <v>36733</v>
      </c>
      <c r="G181" s="49">
        <f>G177+G50</f>
        <v>21215</v>
      </c>
      <c r="H181" s="49">
        <f>H177+H50</f>
        <v>14697</v>
      </c>
      <c r="I181" s="49">
        <f>I182+I183+I184</f>
        <v>24486</v>
      </c>
      <c r="J181" s="49">
        <f t="shared" si="5"/>
        <v>4322</v>
      </c>
      <c r="K181" s="49">
        <f t="shared" si="5"/>
        <v>33200</v>
      </c>
      <c r="L181" s="49">
        <f t="shared" si="5"/>
        <v>33200</v>
      </c>
      <c r="M181" s="49">
        <f t="shared" si="2"/>
        <v>182946</v>
      </c>
      <c r="N181" s="19"/>
      <c r="O181" s="7"/>
      <c r="P181" s="4"/>
    </row>
    <row r="182" spans="1:15" ht="18" customHeight="1" hidden="1">
      <c r="A182" s="73"/>
      <c r="B182" s="70" t="s">
        <v>20</v>
      </c>
      <c r="C182" s="70"/>
      <c r="D182" s="74"/>
      <c r="E182" s="49">
        <f aca="true" t="shared" si="6" ref="E182:J182">E50+E178</f>
        <v>15093</v>
      </c>
      <c r="F182" s="49">
        <f t="shared" si="6"/>
        <v>16726</v>
      </c>
      <c r="G182" s="49">
        <f t="shared" si="6"/>
        <v>10415</v>
      </c>
      <c r="H182" s="49">
        <f t="shared" si="6"/>
        <v>606</v>
      </c>
      <c r="I182" s="49">
        <f t="shared" si="6"/>
        <v>5231</v>
      </c>
      <c r="J182" s="49">
        <f t="shared" si="6"/>
        <v>4322</v>
      </c>
      <c r="K182" s="49">
        <f>K178+K50</f>
        <v>3200</v>
      </c>
      <c r="L182" s="49">
        <f>L178+L50</f>
        <v>3200</v>
      </c>
      <c r="M182" s="49">
        <f t="shared" si="2"/>
        <v>58793</v>
      </c>
      <c r="N182" s="20"/>
      <c r="O182" s="14"/>
    </row>
    <row r="183" spans="1:15" ht="15" customHeight="1" hidden="1">
      <c r="A183" s="73"/>
      <c r="B183" s="70" t="s">
        <v>18</v>
      </c>
      <c r="C183" s="70"/>
      <c r="D183" s="74"/>
      <c r="E183" s="49">
        <v>0</v>
      </c>
      <c r="F183" s="49">
        <f aca="true" t="shared" si="7" ref="F183:L183">F179</f>
        <v>20007</v>
      </c>
      <c r="G183" s="49">
        <f t="shared" si="7"/>
        <v>10800</v>
      </c>
      <c r="H183" s="49">
        <f t="shared" si="7"/>
        <v>14091</v>
      </c>
      <c r="I183" s="49">
        <f t="shared" si="7"/>
        <v>19255</v>
      </c>
      <c r="J183" s="49">
        <f t="shared" si="7"/>
        <v>0</v>
      </c>
      <c r="K183" s="49">
        <f t="shared" si="7"/>
        <v>30000</v>
      </c>
      <c r="L183" s="49">
        <f t="shared" si="7"/>
        <v>30000</v>
      </c>
      <c r="M183" s="49">
        <f t="shared" si="2"/>
        <v>124153</v>
      </c>
      <c r="N183" s="5"/>
      <c r="O183" s="5"/>
    </row>
    <row r="184" spans="1:13" ht="15.75" hidden="1">
      <c r="A184" s="73"/>
      <c r="B184" s="75" t="s">
        <v>161</v>
      </c>
      <c r="C184" s="76"/>
      <c r="D184" s="76"/>
      <c r="E184" s="77"/>
      <c r="F184" s="77"/>
      <c r="G184" s="77"/>
      <c r="H184" s="77"/>
      <c r="I184" s="78"/>
      <c r="J184" s="79">
        <v>0</v>
      </c>
      <c r="K184" s="80">
        <v>0</v>
      </c>
      <c r="L184" s="80">
        <v>0</v>
      </c>
      <c r="M184" s="49">
        <f t="shared" si="2"/>
        <v>0</v>
      </c>
    </row>
    <row r="185" spans="1:13" ht="15.75">
      <c r="A185" s="81"/>
      <c r="B185" s="81"/>
      <c r="C185" s="81"/>
      <c r="D185" s="81"/>
      <c r="E185" s="81"/>
      <c r="F185" s="81"/>
      <c r="G185" s="81"/>
      <c r="H185" s="82"/>
      <c r="I185" s="82"/>
      <c r="J185" s="81"/>
      <c r="K185" s="83"/>
      <c r="L185" s="83"/>
      <c r="M185" s="83"/>
    </row>
    <row r="186" spans="8:9" ht="12.75">
      <c r="H186" s="18"/>
      <c r="I186" s="18"/>
    </row>
    <row r="187" spans="8:9" ht="12.75">
      <c r="H187" s="18"/>
      <c r="I187" s="18"/>
    </row>
    <row r="188" spans="8:9" ht="12.75">
      <c r="H188" s="18"/>
      <c r="I188" s="18"/>
    </row>
    <row r="189" spans="8:9" ht="12.75">
      <c r="H189" s="18"/>
      <c r="I189" s="18"/>
    </row>
    <row r="190" spans="8:9" ht="12.75">
      <c r="H190" s="18"/>
      <c r="I190" s="18"/>
    </row>
    <row r="191" spans="8:9" ht="12.75">
      <c r="H191" s="18"/>
      <c r="I191" s="18"/>
    </row>
    <row r="192" spans="8:9" ht="12.75">
      <c r="H192" s="18"/>
      <c r="I192" s="18"/>
    </row>
    <row r="193" spans="8:9" ht="12.75">
      <c r="H193" s="18"/>
      <c r="I193" s="18"/>
    </row>
    <row r="194" spans="8:9" ht="12.75">
      <c r="H194" s="18"/>
      <c r="I194" s="18"/>
    </row>
    <row r="195" spans="8:9" ht="12.75">
      <c r="H195" s="18"/>
      <c r="I195" s="18"/>
    </row>
    <row r="196" spans="8:9" ht="12.75">
      <c r="H196" s="18"/>
      <c r="I196" s="18"/>
    </row>
    <row r="197" spans="8:9" ht="12.75">
      <c r="H197" s="18"/>
      <c r="I197" s="18"/>
    </row>
    <row r="198" spans="8:9" ht="12.75">
      <c r="H198" s="18"/>
      <c r="I198" s="18"/>
    </row>
    <row r="199" spans="8:9" ht="12.75">
      <c r="H199" s="18"/>
      <c r="I199" s="18"/>
    </row>
    <row r="200" spans="8:9" ht="12.75">
      <c r="H200" s="18"/>
      <c r="I200" s="18"/>
    </row>
    <row r="201" spans="8:9" ht="12.75">
      <c r="H201" s="18"/>
      <c r="I201" s="18"/>
    </row>
    <row r="202" spans="8:9" ht="12.75">
      <c r="H202" s="18"/>
      <c r="I202" s="18"/>
    </row>
    <row r="203" spans="8:9" ht="12.75">
      <c r="H203" s="18"/>
      <c r="I203" s="18"/>
    </row>
    <row r="204" spans="8:9" ht="12.75">
      <c r="H204" s="18"/>
      <c r="I204" s="18"/>
    </row>
    <row r="205" spans="8:9" ht="12.75">
      <c r="H205" s="18"/>
      <c r="I205" s="18"/>
    </row>
    <row r="206" spans="8:9" ht="12.75">
      <c r="H206" s="18"/>
      <c r="I206" s="18"/>
    </row>
    <row r="207" spans="8:9" ht="12.75">
      <c r="H207" s="18"/>
      <c r="I207" s="18"/>
    </row>
    <row r="208" spans="8:9" ht="12.75">
      <c r="H208" s="18"/>
      <c r="I208" s="18"/>
    </row>
    <row r="209" spans="8:9" ht="12.75">
      <c r="H209" s="18"/>
      <c r="I209" s="18"/>
    </row>
    <row r="210" spans="8:9" ht="12.75">
      <c r="H210" s="18"/>
      <c r="I210" s="18"/>
    </row>
    <row r="211" spans="8:9" ht="12.75">
      <c r="H211" s="18"/>
      <c r="I211" s="18"/>
    </row>
    <row r="212" spans="8:9" ht="12.75">
      <c r="H212" s="18"/>
      <c r="I212" s="18"/>
    </row>
    <row r="213" spans="8:9" ht="12.75">
      <c r="H213" s="18"/>
      <c r="I213" s="18"/>
    </row>
    <row r="214" spans="8:9" ht="12.75">
      <c r="H214" s="18"/>
      <c r="I214" s="18"/>
    </row>
    <row r="215" spans="8:9" ht="12.75">
      <c r="H215" s="18"/>
      <c r="I215" s="18"/>
    </row>
    <row r="216" spans="8:9" ht="12.75">
      <c r="H216" s="18"/>
      <c r="I216" s="18"/>
    </row>
    <row r="217" spans="8:9" ht="12.75">
      <c r="H217" s="18"/>
      <c r="I217" s="18"/>
    </row>
    <row r="218" spans="8:9" ht="12.75">
      <c r="H218" s="18"/>
      <c r="I218" s="18"/>
    </row>
    <row r="219" spans="8:9" ht="12.75">
      <c r="H219" s="18"/>
      <c r="I219" s="18"/>
    </row>
  </sheetData>
  <sheetProtection/>
  <mergeCells count="69">
    <mergeCell ref="A173:A174"/>
    <mergeCell ref="B173:B174"/>
    <mergeCell ref="B132:B133"/>
    <mergeCell ref="A132:A133"/>
    <mergeCell ref="B178:C180"/>
    <mergeCell ref="B167:B168"/>
    <mergeCell ref="A167:A168"/>
    <mergeCell ref="B169:B170"/>
    <mergeCell ref="A169:A170"/>
    <mergeCell ref="B171:B172"/>
    <mergeCell ref="A159:A160"/>
    <mergeCell ref="A171:A172"/>
    <mergeCell ref="B159:B160"/>
    <mergeCell ref="B161:B162"/>
    <mergeCell ref="A161:A162"/>
    <mergeCell ref="B163:B164"/>
    <mergeCell ref="A163:A164"/>
    <mergeCell ref="B165:B166"/>
    <mergeCell ref="A165:A166"/>
    <mergeCell ref="B153:B154"/>
    <mergeCell ref="A153:A154"/>
    <mergeCell ref="B155:B156"/>
    <mergeCell ref="A155:A156"/>
    <mergeCell ref="B157:B158"/>
    <mergeCell ref="A157:A158"/>
    <mergeCell ref="B145:B146"/>
    <mergeCell ref="A143:A144"/>
    <mergeCell ref="B143:B144"/>
    <mergeCell ref="A141:A142"/>
    <mergeCell ref="A139:A140"/>
    <mergeCell ref="A151:A152"/>
    <mergeCell ref="B137:B138"/>
    <mergeCell ref="B66:B67"/>
    <mergeCell ref="A66:A67"/>
    <mergeCell ref="C56:C174"/>
    <mergeCell ref="B151:B152"/>
    <mergeCell ref="B139:B140"/>
    <mergeCell ref="B141:B142"/>
    <mergeCell ref="B147:B148"/>
    <mergeCell ref="A147:A148"/>
    <mergeCell ref="A145:A146"/>
    <mergeCell ref="I1:M1"/>
    <mergeCell ref="B7:M7"/>
    <mergeCell ref="D2:N2"/>
    <mergeCell ref="D3:N3"/>
    <mergeCell ref="D4:N4"/>
    <mergeCell ref="A22:M22"/>
    <mergeCell ref="B109:B110"/>
    <mergeCell ref="B103:B104"/>
    <mergeCell ref="A103:A104"/>
    <mergeCell ref="A58:A59"/>
    <mergeCell ref="B52:M52"/>
    <mergeCell ref="B6:M6"/>
    <mergeCell ref="A75:A76"/>
    <mergeCell ref="B75:B76"/>
    <mergeCell ref="B8:M8"/>
    <mergeCell ref="B9:M9"/>
    <mergeCell ref="A71:A72"/>
    <mergeCell ref="B71:B72"/>
    <mergeCell ref="B175:M175"/>
    <mergeCell ref="B128:B129"/>
    <mergeCell ref="A128:A129"/>
    <mergeCell ref="A130:A131"/>
    <mergeCell ref="B130:B131"/>
    <mergeCell ref="B115:B116"/>
    <mergeCell ref="A115:A116"/>
    <mergeCell ref="A137:A138"/>
    <mergeCell ref="A135:A136"/>
    <mergeCell ref="B135:B136"/>
  </mergeCells>
  <printOptions/>
  <pageMargins left="0.8661417322834646" right="0.5905511811023623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2018-06-25T06:23:16Z</cp:lastPrinted>
  <dcterms:created xsi:type="dcterms:W3CDTF">2015-10-20T08:04:29Z</dcterms:created>
  <dcterms:modified xsi:type="dcterms:W3CDTF">2019-04-03T04:46:19Z</dcterms:modified>
  <cp:category/>
  <cp:version/>
  <cp:contentType/>
  <cp:contentStatus/>
</cp:coreProperties>
</file>