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<sst xmlns="http://schemas.openxmlformats.org/spreadsheetml/2006/main" count="108" uniqueCount="64">
  <si>
    <t>Наименование объекта</t>
  </si>
  <si>
    <t>Источник финанси- рования</t>
  </si>
  <si>
    <t>Площадь,м2</t>
  </si>
  <si>
    <t>Итого по дорогам</t>
  </si>
  <si>
    <t xml:space="preserve"> </t>
  </si>
  <si>
    <t>местный бюжет</t>
  </si>
  <si>
    <t>областной бюджет</t>
  </si>
  <si>
    <t>ч</t>
  </si>
  <si>
    <t>Приложение №5</t>
  </si>
  <si>
    <t>к Постановлению Администрации</t>
  </si>
  <si>
    <t>МО ГП "Город Малоярославец"</t>
  </si>
  <si>
    <t>районный бюджет</t>
  </si>
  <si>
    <t>Тип покры тия</t>
  </si>
  <si>
    <t>3.6. Капитальный ремонт и ремонт автомобильных дорог общего пользования  местного значения                                                                                                                        по улицам МО ГП "Город Малоярославец"                                                                                                           тыс.руб.</t>
  </si>
  <si>
    <t>Итого по  ремонту дорог   в т.ч.</t>
  </si>
  <si>
    <t>итого</t>
  </si>
  <si>
    <t xml:space="preserve">Ремонт дорог в т.ч. </t>
  </si>
  <si>
    <t xml:space="preserve">                                14.01.2020</t>
  </si>
  <si>
    <t>местный фонд</t>
  </si>
  <si>
    <t>ул. Садовая</t>
  </si>
  <si>
    <t>Проектно-изыскательские работы инжененрных сооружений (дороги) в т.ч.</t>
  </si>
  <si>
    <t>1.</t>
  </si>
  <si>
    <t>2.</t>
  </si>
  <si>
    <t>Источник финансирования</t>
  </si>
  <si>
    <t>ул.Заречная, пер. Чуриковский</t>
  </si>
  <si>
    <t>1.1</t>
  </si>
  <si>
    <t>1.2</t>
  </si>
  <si>
    <t>1.3</t>
  </si>
  <si>
    <t>1.4</t>
  </si>
  <si>
    <t>1.5</t>
  </si>
  <si>
    <t xml:space="preserve">Ремонт дорог </t>
  </si>
  <si>
    <t>Проект на ремонт дорог</t>
  </si>
  <si>
    <t>3.</t>
  </si>
  <si>
    <t>Диагностика автомобильных дорог в рамах реализации национального проекта "БАД" на улично-дорожной сети</t>
  </si>
  <si>
    <t>1.6</t>
  </si>
  <si>
    <t>ремонт автомобильной дороги с устройством тротуаров по ул.Школьная</t>
  </si>
  <si>
    <t xml:space="preserve">4. </t>
  </si>
  <si>
    <t>местный бюлжет</t>
  </si>
  <si>
    <t>местный бюджет</t>
  </si>
  <si>
    <t>Услуги строительного контроля (технадзор)</t>
  </si>
  <si>
    <t>ул. Чернышевского (БКАД)</t>
  </si>
  <si>
    <t>ул. Радужная (БКАД)</t>
  </si>
  <si>
    <t>ул. Маяковского (БКАД)</t>
  </si>
  <si>
    <t>ул. Карла Маркса (БКАД)</t>
  </si>
  <si>
    <t>1.7</t>
  </si>
  <si>
    <t>ул.17 Стрелковая дивизия</t>
  </si>
  <si>
    <t>1.8</t>
  </si>
  <si>
    <t>ул.Первомайская</t>
  </si>
  <si>
    <t>1.9</t>
  </si>
  <si>
    <t>ул.Григория Соколова</t>
  </si>
  <si>
    <t>5.</t>
  </si>
  <si>
    <t>Устройство съездов с дорог общего пользования</t>
  </si>
  <si>
    <t>1.10</t>
  </si>
  <si>
    <t>ул. Успенская (БКАД)</t>
  </si>
  <si>
    <t>ул.Аузина (БКАД)</t>
  </si>
  <si>
    <t>ул. Футбольная (БКАД)</t>
  </si>
  <si>
    <t>1.11</t>
  </si>
  <si>
    <t>1.12</t>
  </si>
  <si>
    <t>к постановлению администрации</t>
  </si>
  <si>
    <t>муниципальное образование</t>
  </si>
  <si>
    <t>городское поселение "Город Малоярославец"</t>
  </si>
  <si>
    <t>Приложение №4</t>
  </si>
  <si>
    <t>Капитальный ремонт и ремонт автомобильных дорог общего пользования местного значения по улицам  муниципального образования городское поселение "Город Малоярославец"</t>
  </si>
  <si>
    <t>от        02.02.2022            №94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</si>
</sst>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77" fontId="0" fillId="0" borderId="0" xfId="0" applyNumberFormat="1" applyBorder="1" applyAlignment="1">
      <alignment/>
    </xf>
    <xf numFmtId="177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177" fontId="9" fillId="0" borderId="21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77" fontId="5" fillId="0" borderId="23" xfId="0" applyNumberFormat="1" applyFont="1" applyFill="1" applyBorder="1" applyAlignment="1">
      <alignment horizontal="center" vertical="center" wrapText="1"/>
    </xf>
    <xf numFmtId="177" fontId="5" fillId="0" borderId="2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177" fontId="9" fillId="0" borderId="23" xfId="0" applyNumberFormat="1" applyFont="1" applyFill="1" applyBorder="1" applyAlignment="1">
      <alignment horizontal="center" vertical="center" wrapText="1"/>
    </xf>
    <xf numFmtId="177" fontId="9" fillId="0" borderId="25" xfId="0" applyNumberFormat="1" applyFont="1" applyFill="1" applyBorder="1" applyAlignment="1">
      <alignment horizontal="center" vertical="center" wrapText="1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77" fontId="9" fillId="0" borderId="27" xfId="0" applyNumberFormat="1" applyFont="1" applyFill="1" applyBorder="1" applyAlignment="1">
      <alignment horizontal="center" vertical="center" wrapText="1"/>
    </xf>
    <xf numFmtId="177" fontId="5" fillId="0" borderId="27" xfId="0" applyNumberFormat="1" applyFont="1" applyFill="1" applyBorder="1" applyAlignment="1">
      <alignment horizontal="center" vertical="center" wrapText="1"/>
    </xf>
    <xf numFmtId="177" fontId="5" fillId="0" borderId="27" xfId="0" applyNumberFormat="1" applyFont="1" applyFill="1" applyBorder="1" applyAlignment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wrapText="1"/>
    </xf>
    <xf numFmtId="177" fontId="9" fillId="0" borderId="2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7" fontId="9" fillId="0" borderId="2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9" fillId="0" borderId="29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center" vertical="center" wrapText="1"/>
    </xf>
    <xf numFmtId="177" fontId="5" fillId="0" borderId="34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 wrapText="1"/>
    </xf>
    <xf numFmtId="177" fontId="9" fillId="0" borderId="35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 wrapText="1"/>
    </xf>
    <xf numFmtId="177" fontId="5" fillId="0" borderId="3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9" fillId="0" borderId="21" xfId="0" applyNumberFormat="1" applyFont="1" applyFill="1" applyBorder="1" applyAlignment="1">
      <alignment horizontal="center" vertical="center"/>
    </xf>
    <xf numFmtId="177" fontId="5" fillId="0" borderId="38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textRotation="90" wrapText="1"/>
    </xf>
    <xf numFmtId="0" fontId="5" fillId="0" borderId="10" xfId="0" applyFont="1" applyFill="1" applyBorder="1" applyAlignment="1">
      <alignment textRotation="90" wrapText="1"/>
    </xf>
    <xf numFmtId="0" fontId="5" fillId="0" borderId="19" xfId="0" applyFont="1" applyFill="1" applyBorder="1" applyAlignment="1">
      <alignment textRotation="90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33" borderId="18" xfId="0" applyFont="1" applyFill="1" applyBorder="1" applyAlignment="1">
      <alignment textRotation="90" wrapText="1"/>
    </xf>
    <xf numFmtId="0" fontId="6" fillId="33" borderId="10" xfId="0" applyFont="1" applyFill="1" applyBorder="1" applyAlignment="1">
      <alignment textRotation="90" wrapText="1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124" zoomScaleNormal="124" zoomScalePageLayoutView="0" workbookViewId="0" topLeftCell="A4">
      <pane xSplit="3" ySplit="11" topLeftCell="D38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B11" sqref="B11:K11"/>
    </sheetView>
  </sheetViews>
  <sheetFormatPr defaultColWidth="9.00390625" defaultRowHeight="12.75"/>
  <cols>
    <col min="1" max="1" width="5.00390625" style="0" customWidth="1"/>
    <col min="2" max="2" width="31.625" style="0" customWidth="1"/>
    <col min="3" max="3" width="12.125" style="0" customWidth="1"/>
    <col min="4" max="4" width="3.875" style="0" hidden="1" customWidth="1"/>
    <col min="5" max="5" width="5.25390625" style="0" hidden="1" customWidth="1"/>
    <col min="6" max="6" width="12.875" style="0" customWidth="1"/>
    <col min="7" max="7" width="11.125" style="0" hidden="1" customWidth="1"/>
    <col min="8" max="8" width="10.25390625" style="0" hidden="1" customWidth="1"/>
    <col min="9" max="9" width="10.625" style="0" customWidth="1"/>
    <col min="10" max="10" width="11.625" style="0" customWidth="1"/>
    <col min="11" max="11" width="12.25390625" style="0" customWidth="1"/>
    <col min="12" max="12" width="11.00390625" style="0" hidden="1" customWidth="1"/>
    <col min="13" max="13" width="11.125" style="0" customWidth="1"/>
    <col min="14" max="14" width="12.875" style="0" hidden="1" customWidth="1"/>
  </cols>
  <sheetData>
    <row r="1" spans="2:12" ht="12.75" hidden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2:12" ht="12.75" hidden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2:12" ht="12.75" hidden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2:12" ht="15">
      <c r="B4" s="41"/>
      <c r="C4" s="41"/>
      <c r="D4" s="41"/>
      <c r="E4" s="41"/>
      <c r="F4" s="41"/>
      <c r="G4" s="41"/>
      <c r="H4" s="41"/>
      <c r="I4" s="41"/>
      <c r="J4" s="41" t="s">
        <v>61</v>
      </c>
      <c r="K4" s="41"/>
      <c r="L4" s="41"/>
    </row>
    <row r="5" spans="2:12" ht="15">
      <c r="B5" s="41"/>
      <c r="C5" s="41"/>
      <c r="D5" s="41"/>
      <c r="E5" s="41"/>
      <c r="F5" s="110" t="s">
        <v>58</v>
      </c>
      <c r="G5" s="110"/>
      <c r="H5" s="110"/>
      <c r="I5" s="110"/>
      <c r="J5" s="110"/>
      <c r="K5" s="110"/>
      <c r="L5" s="110"/>
    </row>
    <row r="6" spans="2:12" ht="15">
      <c r="B6" s="41"/>
      <c r="C6" s="41"/>
      <c r="D6" s="41"/>
      <c r="E6" s="110" t="s">
        <v>59</v>
      </c>
      <c r="F6" s="110"/>
      <c r="G6" s="110"/>
      <c r="H6" s="110"/>
      <c r="I6" s="110"/>
      <c r="J6" s="110"/>
      <c r="K6" s="110"/>
      <c r="L6" s="110"/>
    </row>
    <row r="7" spans="2:12" ht="15">
      <c r="B7" s="42"/>
      <c r="C7" s="42"/>
      <c r="D7" s="42"/>
      <c r="E7" s="42"/>
      <c r="F7" s="110" t="s">
        <v>60</v>
      </c>
      <c r="G7" s="110"/>
      <c r="H7" s="110"/>
      <c r="I7" s="110"/>
      <c r="J7" s="110"/>
      <c r="K7" s="110"/>
      <c r="L7" s="42"/>
    </row>
    <row r="8" spans="2:12" ht="15" hidden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2:12" ht="15">
      <c r="B9" s="42"/>
      <c r="C9" s="42"/>
      <c r="D9" s="42"/>
      <c r="E9" s="42"/>
      <c r="F9" s="42"/>
      <c r="G9" s="42"/>
      <c r="H9" s="42"/>
      <c r="I9" s="42" t="s">
        <v>63</v>
      </c>
      <c r="J9" s="42"/>
      <c r="K9" s="42"/>
      <c r="L9" s="42"/>
    </row>
    <row r="10" spans="2:12" ht="1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2:12" ht="54.75" customHeight="1" thickBot="1">
      <c r="B11" s="138" t="s">
        <v>62</v>
      </c>
      <c r="C11" s="138"/>
      <c r="D11" s="138"/>
      <c r="E11" s="138"/>
      <c r="F11" s="138"/>
      <c r="G11" s="138"/>
      <c r="H11" s="138"/>
      <c r="I11" s="138"/>
      <c r="J11" s="138"/>
      <c r="K11" s="138"/>
      <c r="L11" s="42"/>
    </row>
    <row r="12" spans="1:14" ht="21.75" customHeight="1">
      <c r="A12" s="139" t="s">
        <v>4</v>
      </c>
      <c r="B12" s="142" t="s">
        <v>0</v>
      </c>
      <c r="C12" s="125" t="s">
        <v>1</v>
      </c>
      <c r="D12" s="125" t="s">
        <v>12</v>
      </c>
      <c r="E12" s="133" t="s">
        <v>2</v>
      </c>
      <c r="F12" s="125" t="s">
        <v>15</v>
      </c>
      <c r="G12" s="125">
        <v>2020</v>
      </c>
      <c r="H12" s="125">
        <v>2021</v>
      </c>
      <c r="I12" s="127">
        <v>2022</v>
      </c>
      <c r="J12" s="127">
        <v>2023</v>
      </c>
      <c r="K12" s="131">
        <v>2024</v>
      </c>
      <c r="L12" s="119">
        <v>2025</v>
      </c>
      <c r="M12" s="2"/>
      <c r="N12" s="2"/>
    </row>
    <row r="13" spans="1:14" ht="3" customHeight="1" hidden="1" thickBot="1">
      <c r="A13" s="140"/>
      <c r="B13" s="143"/>
      <c r="C13" s="126"/>
      <c r="D13" s="128"/>
      <c r="E13" s="134"/>
      <c r="F13" s="126"/>
      <c r="G13" s="126"/>
      <c r="H13" s="126"/>
      <c r="I13" s="128"/>
      <c r="J13" s="128"/>
      <c r="K13" s="132"/>
      <c r="L13" s="120"/>
      <c r="M13" s="2"/>
      <c r="N13" s="2"/>
    </row>
    <row r="14" spans="1:14" ht="23.25" customHeight="1" thickBot="1">
      <c r="A14" s="141"/>
      <c r="B14" s="144"/>
      <c r="C14" s="126"/>
      <c r="D14" s="128"/>
      <c r="E14" s="135"/>
      <c r="F14" s="126"/>
      <c r="G14" s="126"/>
      <c r="H14" s="126"/>
      <c r="I14" s="128"/>
      <c r="J14" s="128"/>
      <c r="K14" s="132"/>
      <c r="L14" s="120"/>
      <c r="M14" s="8"/>
      <c r="N14" s="2"/>
    </row>
    <row r="15" spans="1:14" ht="33.75" customHeight="1">
      <c r="A15" s="145" t="s">
        <v>21</v>
      </c>
      <c r="B15" s="129" t="s">
        <v>16</v>
      </c>
      <c r="C15" s="46" t="s">
        <v>18</v>
      </c>
      <c r="D15" s="46"/>
      <c r="E15" s="46"/>
      <c r="F15" s="47">
        <f>G15+H15+I15+J15+K15+L15</f>
        <v>38622.55</v>
      </c>
      <c r="G15" s="47">
        <f>G17+G19+G21+G23+G25+G27+G29+G31+G33</f>
        <v>3308.2549999999997</v>
      </c>
      <c r="H15" s="47">
        <f>H17+H35</f>
        <v>3709</v>
      </c>
      <c r="I15" s="47">
        <f>I17+I35+I37+I39</f>
        <v>6205.295</v>
      </c>
      <c r="J15" s="47">
        <f>J17</f>
        <v>8500</v>
      </c>
      <c r="K15" s="48">
        <f>K17</f>
        <v>6900</v>
      </c>
      <c r="L15" s="92">
        <f>L17</f>
        <v>10000</v>
      </c>
      <c r="M15" s="2"/>
      <c r="N15" s="2"/>
    </row>
    <row r="16" spans="1:14" ht="34.5" customHeight="1" thickBot="1">
      <c r="A16" s="146"/>
      <c r="B16" s="130"/>
      <c r="C16" s="49" t="s">
        <v>6</v>
      </c>
      <c r="D16" s="49"/>
      <c r="E16" s="49"/>
      <c r="F16" s="50">
        <f>G16+H16+I16+J16+K16+L16</f>
        <v>88642.709</v>
      </c>
      <c r="G16" s="50">
        <f>G18+G20+G22+G24+G26+G28+G30+G32+G34</f>
        <v>43798.380999999994</v>
      </c>
      <c r="H16" s="50">
        <f>H36</f>
        <v>12253.729000000001</v>
      </c>
      <c r="I16" s="50">
        <f>I36+I38+I40</f>
        <v>32590.599000000002</v>
      </c>
      <c r="J16" s="107">
        <v>0</v>
      </c>
      <c r="K16" s="51">
        <v>0</v>
      </c>
      <c r="L16" s="93">
        <v>0</v>
      </c>
      <c r="M16" s="2"/>
      <c r="N16" s="2"/>
    </row>
    <row r="17" spans="1:14" ht="33.75" customHeight="1">
      <c r="A17" s="121" t="s">
        <v>25</v>
      </c>
      <c r="B17" s="122" t="s">
        <v>30</v>
      </c>
      <c r="C17" s="52" t="s">
        <v>18</v>
      </c>
      <c r="D17" s="53"/>
      <c r="E17" s="53"/>
      <c r="F17" s="54">
        <f>G17+H17+I17+J17+K17+L17</f>
        <v>33624.877</v>
      </c>
      <c r="G17" s="54">
        <f>3351.366-2250</f>
        <v>1101.366</v>
      </c>
      <c r="H17" s="54">
        <f>3170-536.489</f>
        <v>2633.511</v>
      </c>
      <c r="I17" s="55">
        <v>4490</v>
      </c>
      <c r="J17" s="55">
        <v>8500</v>
      </c>
      <c r="K17" s="65">
        <v>6900</v>
      </c>
      <c r="L17" s="94">
        <v>10000</v>
      </c>
      <c r="M17" s="2"/>
      <c r="N17" s="2"/>
    </row>
    <row r="18" spans="1:14" ht="27.75" customHeight="1" hidden="1">
      <c r="A18" s="115"/>
      <c r="B18" s="116"/>
      <c r="C18" s="44" t="s">
        <v>6</v>
      </c>
      <c r="D18" s="56"/>
      <c r="E18" s="56"/>
      <c r="F18" s="57">
        <f aca="true" t="shared" si="0" ref="F18:F40">G18+H18+I18+J18+K18+L18</f>
        <v>0</v>
      </c>
      <c r="G18" s="57"/>
      <c r="H18" s="57"/>
      <c r="I18" s="58"/>
      <c r="J18" s="58"/>
      <c r="K18" s="66"/>
      <c r="L18" s="95"/>
      <c r="M18" s="2"/>
      <c r="N18" s="2"/>
    </row>
    <row r="19" spans="1:14" ht="29.25" customHeight="1" hidden="1">
      <c r="A19" s="114" t="s">
        <v>26</v>
      </c>
      <c r="B19" s="123" t="s">
        <v>42</v>
      </c>
      <c r="C19" s="44" t="s">
        <v>18</v>
      </c>
      <c r="D19" s="44"/>
      <c r="E19" s="44"/>
      <c r="F19" s="57">
        <f t="shared" si="0"/>
        <v>413.591</v>
      </c>
      <c r="G19" s="57">
        <v>413.591</v>
      </c>
      <c r="H19" s="57"/>
      <c r="I19" s="58"/>
      <c r="J19" s="58"/>
      <c r="K19" s="66"/>
      <c r="L19" s="95"/>
      <c r="M19" s="2"/>
      <c r="N19" s="2"/>
    </row>
    <row r="20" spans="1:14" ht="28.5" customHeight="1" hidden="1">
      <c r="A20" s="115"/>
      <c r="B20" s="124"/>
      <c r="C20" s="44" t="s">
        <v>6</v>
      </c>
      <c r="D20" s="44"/>
      <c r="E20" s="44"/>
      <c r="F20" s="57">
        <f t="shared" si="0"/>
        <v>8271.818</v>
      </c>
      <c r="G20" s="57">
        <v>8271.818</v>
      </c>
      <c r="H20" s="57"/>
      <c r="I20" s="58"/>
      <c r="J20" s="58"/>
      <c r="K20" s="66"/>
      <c r="L20" s="95"/>
      <c r="M20" s="2"/>
      <c r="N20" s="2"/>
    </row>
    <row r="21" spans="1:14" ht="32.25" customHeight="1" hidden="1">
      <c r="A21" s="114" t="s">
        <v>27</v>
      </c>
      <c r="B21" s="112" t="s">
        <v>41</v>
      </c>
      <c r="C21" s="44" t="s">
        <v>18</v>
      </c>
      <c r="D21" s="44"/>
      <c r="E21" s="44"/>
      <c r="F21" s="57">
        <f t="shared" si="0"/>
        <v>419.033</v>
      </c>
      <c r="G21" s="57">
        <v>419.033</v>
      </c>
      <c r="H21" s="57"/>
      <c r="I21" s="58"/>
      <c r="J21" s="58"/>
      <c r="K21" s="66"/>
      <c r="L21" s="95"/>
      <c r="M21" s="2"/>
      <c r="N21" s="2"/>
    </row>
    <row r="22" spans="1:14" ht="27.75" customHeight="1" hidden="1">
      <c r="A22" s="115"/>
      <c r="B22" s="116"/>
      <c r="C22" s="44" t="s">
        <v>6</v>
      </c>
      <c r="D22" s="44"/>
      <c r="E22" s="44"/>
      <c r="F22" s="57">
        <f t="shared" si="0"/>
        <v>8380.661</v>
      </c>
      <c r="G22" s="57">
        <v>8380.661</v>
      </c>
      <c r="H22" s="57"/>
      <c r="I22" s="58"/>
      <c r="J22" s="58"/>
      <c r="K22" s="66"/>
      <c r="L22" s="95"/>
      <c r="M22" s="2"/>
      <c r="N22" s="2"/>
    </row>
    <row r="23" spans="1:14" ht="27" customHeight="1" hidden="1">
      <c r="A23" s="114" t="s">
        <v>28</v>
      </c>
      <c r="B23" s="112" t="s">
        <v>40</v>
      </c>
      <c r="C23" s="44" t="s">
        <v>18</v>
      </c>
      <c r="D23" s="44"/>
      <c r="E23" s="44"/>
      <c r="F23" s="57">
        <f t="shared" si="0"/>
        <v>297.982</v>
      </c>
      <c r="G23" s="57">
        <v>297.982</v>
      </c>
      <c r="H23" s="57"/>
      <c r="I23" s="58"/>
      <c r="J23" s="58"/>
      <c r="K23" s="66"/>
      <c r="L23" s="95"/>
      <c r="M23" s="2"/>
      <c r="N23" s="2"/>
    </row>
    <row r="24" spans="1:15" ht="27.75" customHeight="1" hidden="1">
      <c r="A24" s="115"/>
      <c r="B24" s="116"/>
      <c r="C24" s="44" t="s">
        <v>6</v>
      </c>
      <c r="D24" s="44"/>
      <c r="E24" s="44"/>
      <c r="F24" s="57">
        <f t="shared" si="0"/>
        <v>5959.647</v>
      </c>
      <c r="G24" s="57">
        <v>5959.647</v>
      </c>
      <c r="H24" s="57"/>
      <c r="I24" s="57"/>
      <c r="J24" s="58"/>
      <c r="K24" s="66"/>
      <c r="L24" s="95"/>
      <c r="M24" s="28"/>
      <c r="N24" s="2"/>
      <c r="O24" s="2"/>
    </row>
    <row r="25" spans="1:15" ht="26.25" customHeight="1" hidden="1">
      <c r="A25" s="114" t="s">
        <v>29</v>
      </c>
      <c r="B25" s="112" t="s">
        <v>43</v>
      </c>
      <c r="C25" s="44" t="s">
        <v>18</v>
      </c>
      <c r="D25" s="44"/>
      <c r="E25" s="44"/>
      <c r="F25" s="57">
        <f t="shared" si="0"/>
        <v>595.3</v>
      </c>
      <c r="G25" s="57">
        <v>595.3</v>
      </c>
      <c r="H25" s="57"/>
      <c r="I25" s="57"/>
      <c r="J25" s="58"/>
      <c r="K25" s="66"/>
      <c r="L25" s="95"/>
      <c r="M25" s="28"/>
      <c r="N25" s="2"/>
      <c r="O25" s="2"/>
    </row>
    <row r="26" spans="1:14" ht="25.5" customHeight="1" hidden="1">
      <c r="A26" s="115"/>
      <c r="B26" s="116"/>
      <c r="C26" s="44" t="s">
        <v>6</v>
      </c>
      <c r="D26" s="44"/>
      <c r="E26" s="44"/>
      <c r="F26" s="57">
        <f t="shared" si="0"/>
        <v>9565.840999999999</v>
      </c>
      <c r="G26" s="57">
        <f>9310.648+255.193</f>
        <v>9565.840999999999</v>
      </c>
      <c r="H26" s="57"/>
      <c r="I26" s="58"/>
      <c r="J26" s="58"/>
      <c r="K26" s="66"/>
      <c r="L26" s="95"/>
      <c r="M26" s="2"/>
      <c r="N26" s="2"/>
    </row>
    <row r="27" spans="1:14" ht="25.5" customHeight="1" hidden="1">
      <c r="A27" s="114" t="s">
        <v>34</v>
      </c>
      <c r="B27" s="112" t="s">
        <v>35</v>
      </c>
      <c r="C27" s="44" t="s">
        <v>18</v>
      </c>
      <c r="D27" s="44"/>
      <c r="E27" s="44"/>
      <c r="F27" s="57">
        <f t="shared" si="0"/>
        <v>3.241</v>
      </c>
      <c r="G27" s="57">
        <v>3.241</v>
      </c>
      <c r="H27" s="57"/>
      <c r="I27" s="58"/>
      <c r="J27" s="58"/>
      <c r="K27" s="66"/>
      <c r="L27" s="95"/>
      <c r="M27" s="2"/>
      <c r="N27" s="2"/>
    </row>
    <row r="28" spans="1:14" ht="25.5" customHeight="1" hidden="1">
      <c r="A28" s="121"/>
      <c r="B28" s="122"/>
      <c r="C28" s="45" t="s">
        <v>6</v>
      </c>
      <c r="D28" s="45"/>
      <c r="E28" s="45"/>
      <c r="F28" s="59">
        <f t="shared" si="0"/>
        <v>3237.975</v>
      </c>
      <c r="G28" s="59">
        <v>3237.975</v>
      </c>
      <c r="H28" s="59"/>
      <c r="I28" s="60"/>
      <c r="J28" s="60"/>
      <c r="K28" s="108"/>
      <c r="L28" s="96"/>
      <c r="M28" s="2"/>
      <c r="N28" s="2"/>
    </row>
    <row r="29" spans="1:14" ht="25.5" customHeight="1" hidden="1">
      <c r="A29" s="113" t="s">
        <v>44</v>
      </c>
      <c r="B29" s="111" t="s">
        <v>45</v>
      </c>
      <c r="C29" s="44" t="s">
        <v>18</v>
      </c>
      <c r="D29" s="44"/>
      <c r="E29" s="44"/>
      <c r="F29" s="57">
        <f t="shared" si="0"/>
        <v>152.49</v>
      </c>
      <c r="G29" s="57">
        <v>152.49</v>
      </c>
      <c r="H29" s="57"/>
      <c r="I29" s="58"/>
      <c r="J29" s="58"/>
      <c r="K29" s="66"/>
      <c r="L29" s="95"/>
      <c r="M29" s="2"/>
      <c r="N29" s="2"/>
    </row>
    <row r="30" spans="1:14" ht="25.5" customHeight="1" hidden="1">
      <c r="A30" s="113"/>
      <c r="B30" s="111"/>
      <c r="C30" s="44" t="s">
        <v>6</v>
      </c>
      <c r="D30" s="44"/>
      <c r="E30" s="44"/>
      <c r="F30" s="57">
        <f t="shared" si="0"/>
        <v>3214.847</v>
      </c>
      <c r="G30" s="57">
        <v>3214.847</v>
      </c>
      <c r="H30" s="57"/>
      <c r="I30" s="58"/>
      <c r="J30" s="58"/>
      <c r="K30" s="66"/>
      <c r="L30" s="95"/>
      <c r="M30" s="2"/>
      <c r="N30" s="2"/>
    </row>
    <row r="31" spans="1:14" ht="25.5" customHeight="1" hidden="1">
      <c r="A31" s="114" t="s">
        <v>46</v>
      </c>
      <c r="B31" s="112" t="s">
        <v>47</v>
      </c>
      <c r="C31" s="44" t="s">
        <v>18</v>
      </c>
      <c r="D31" s="44"/>
      <c r="E31" s="44"/>
      <c r="F31" s="57">
        <f t="shared" si="0"/>
        <v>93.939</v>
      </c>
      <c r="G31" s="57">
        <v>93.939</v>
      </c>
      <c r="H31" s="57"/>
      <c r="I31" s="58"/>
      <c r="J31" s="58"/>
      <c r="K31" s="66"/>
      <c r="L31" s="95"/>
      <c r="M31" s="2"/>
      <c r="N31" s="2"/>
    </row>
    <row r="32" spans="1:14" ht="25.5" customHeight="1" hidden="1">
      <c r="A32" s="115"/>
      <c r="B32" s="116"/>
      <c r="C32" s="44" t="s">
        <v>6</v>
      </c>
      <c r="D32" s="44"/>
      <c r="E32" s="44"/>
      <c r="F32" s="57">
        <f t="shared" si="0"/>
        <v>1821.79</v>
      </c>
      <c r="G32" s="57">
        <v>1821.79</v>
      </c>
      <c r="H32" s="57"/>
      <c r="I32" s="58"/>
      <c r="J32" s="58"/>
      <c r="K32" s="66"/>
      <c r="L32" s="95"/>
      <c r="M32" s="2"/>
      <c r="N32" s="2"/>
    </row>
    <row r="33" spans="1:14" ht="25.5" customHeight="1" hidden="1">
      <c r="A33" s="113" t="s">
        <v>48</v>
      </c>
      <c r="B33" s="111" t="s">
        <v>49</v>
      </c>
      <c r="C33" s="44" t="s">
        <v>18</v>
      </c>
      <c r="D33" s="44"/>
      <c r="E33" s="44"/>
      <c r="F33" s="57">
        <f t="shared" si="0"/>
        <v>231.313</v>
      </c>
      <c r="G33" s="57">
        <v>231.313</v>
      </c>
      <c r="H33" s="57"/>
      <c r="I33" s="58"/>
      <c r="J33" s="58"/>
      <c r="K33" s="66"/>
      <c r="L33" s="95"/>
      <c r="M33" s="2"/>
      <c r="N33" s="2"/>
    </row>
    <row r="34" spans="1:14" ht="25.5" customHeight="1" hidden="1">
      <c r="A34" s="113"/>
      <c r="B34" s="111"/>
      <c r="C34" s="44" t="s">
        <v>6</v>
      </c>
      <c r="D34" s="44"/>
      <c r="E34" s="44"/>
      <c r="F34" s="57">
        <f t="shared" si="0"/>
        <v>3345.8019999999997</v>
      </c>
      <c r="G34" s="57">
        <f>3577.115-231.313</f>
        <v>3345.8019999999997</v>
      </c>
      <c r="H34" s="57"/>
      <c r="I34" s="58"/>
      <c r="J34" s="58"/>
      <c r="K34" s="66"/>
      <c r="L34" s="95"/>
      <c r="M34" s="2"/>
      <c r="N34" s="2"/>
    </row>
    <row r="35" spans="1:14" ht="31.5" customHeight="1">
      <c r="A35" s="113" t="s">
        <v>52</v>
      </c>
      <c r="B35" s="111" t="s">
        <v>53</v>
      </c>
      <c r="C35" s="44" t="s">
        <v>18</v>
      </c>
      <c r="D35" s="44"/>
      <c r="E35" s="44"/>
      <c r="F35" s="57">
        <v>1654.338</v>
      </c>
      <c r="G35" s="57">
        <f>H35+I35</f>
        <v>1654.3380000000002</v>
      </c>
      <c r="H35" s="57">
        <f>539+536.489</f>
        <v>1075.489</v>
      </c>
      <c r="I35" s="58">
        <v>578.849</v>
      </c>
      <c r="J35" s="58">
        <v>0</v>
      </c>
      <c r="K35" s="66">
        <v>0</v>
      </c>
      <c r="L35" s="95"/>
      <c r="M35" s="2"/>
      <c r="N35" s="38">
        <v>578.849</v>
      </c>
    </row>
    <row r="36" spans="1:14" ht="32.25" customHeight="1">
      <c r="A36" s="114"/>
      <c r="B36" s="112"/>
      <c r="C36" s="45" t="s">
        <v>6</v>
      </c>
      <c r="D36" s="45"/>
      <c r="E36" s="45"/>
      <c r="F36" s="59">
        <f t="shared" si="0"/>
        <v>23251.858</v>
      </c>
      <c r="G36" s="59"/>
      <c r="H36" s="59">
        <f>20434.29-8180.561</f>
        <v>12253.729000000001</v>
      </c>
      <c r="I36" s="60">
        <v>10998.129</v>
      </c>
      <c r="J36" s="58">
        <v>0</v>
      </c>
      <c r="K36" s="66">
        <v>0</v>
      </c>
      <c r="L36" s="95"/>
      <c r="M36" s="2"/>
      <c r="N36" s="38">
        <f>11576.978-N35</f>
        <v>10998.128999999999</v>
      </c>
    </row>
    <row r="37" spans="1:14" ht="30" customHeight="1">
      <c r="A37" s="113" t="s">
        <v>56</v>
      </c>
      <c r="B37" s="111" t="s">
        <v>54</v>
      </c>
      <c r="C37" s="44" t="s">
        <v>18</v>
      </c>
      <c r="D37" s="44"/>
      <c r="E37" s="44"/>
      <c r="F37" s="59">
        <f t="shared" si="0"/>
        <v>808.113</v>
      </c>
      <c r="G37" s="57"/>
      <c r="H37" s="57"/>
      <c r="I37" s="58">
        <v>808.113</v>
      </c>
      <c r="J37" s="58">
        <v>0</v>
      </c>
      <c r="K37" s="66">
        <v>0</v>
      </c>
      <c r="L37" s="95"/>
      <c r="M37" s="2"/>
      <c r="N37" s="38">
        <v>1080.216</v>
      </c>
    </row>
    <row r="38" spans="1:14" ht="30" customHeight="1">
      <c r="A38" s="114"/>
      <c r="B38" s="112"/>
      <c r="C38" s="45" t="s">
        <v>6</v>
      </c>
      <c r="D38" s="44"/>
      <c r="E38" s="44"/>
      <c r="F38" s="59">
        <f t="shared" si="0"/>
        <v>15354.138</v>
      </c>
      <c r="G38" s="57"/>
      <c r="H38" s="57"/>
      <c r="I38" s="58">
        <v>15354.138</v>
      </c>
      <c r="J38" s="58">
        <v>0</v>
      </c>
      <c r="K38" s="66">
        <v>0</v>
      </c>
      <c r="L38" s="95"/>
      <c r="M38" s="2"/>
      <c r="N38" s="38">
        <f>21604.326-N37</f>
        <v>20524.11</v>
      </c>
    </row>
    <row r="39" spans="1:14" ht="30" customHeight="1">
      <c r="A39" s="113" t="s">
        <v>57</v>
      </c>
      <c r="B39" s="111" t="s">
        <v>55</v>
      </c>
      <c r="C39" s="44" t="s">
        <v>18</v>
      </c>
      <c r="D39" s="44"/>
      <c r="E39" s="44"/>
      <c r="F39" s="59">
        <f t="shared" si="0"/>
        <v>328.333</v>
      </c>
      <c r="G39" s="57"/>
      <c r="H39" s="57"/>
      <c r="I39" s="58">
        <v>328.333</v>
      </c>
      <c r="J39" s="58">
        <v>0</v>
      </c>
      <c r="K39" s="66">
        <v>0</v>
      </c>
      <c r="L39" s="95"/>
      <c r="M39" s="2"/>
      <c r="N39" s="38">
        <v>531.373</v>
      </c>
    </row>
    <row r="40" spans="1:14" ht="32.25" customHeight="1" thickBot="1">
      <c r="A40" s="113"/>
      <c r="B40" s="111"/>
      <c r="C40" s="44" t="s">
        <v>6</v>
      </c>
      <c r="D40" s="44"/>
      <c r="E40" s="44"/>
      <c r="F40" s="57">
        <f t="shared" si="0"/>
        <v>6238.332</v>
      </c>
      <c r="G40" s="57"/>
      <c r="H40" s="57"/>
      <c r="I40" s="58">
        <v>6238.332</v>
      </c>
      <c r="J40" s="58">
        <v>0</v>
      </c>
      <c r="K40" s="66">
        <v>0</v>
      </c>
      <c r="L40" s="95"/>
      <c r="M40" s="2"/>
      <c r="N40" s="40">
        <f>10627.466-N39</f>
        <v>10096.093</v>
      </c>
    </row>
    <row r="41" spans="1:14" ht="41.25" customHeight="1" hidden="1">
      <c r="A41" s="34" t="s">
        <v>22</v>
      </c>
      <c r="B41" s="62" t="s">
        <v>20</v>
      </c>
      <c r="C41" s="117" t="s">
        <v>37</v>
      </c>
      <c r="D41" s="53"/>
      <c r="E41" s="53"/>
      <c r="F41" s="63">
        <f>F42+F43+F44</f>
        <v>1622.411</v>
      </c>
      <c r="G41" s="63">
        <f>G42+G43+G44</f>
        <v>1622.411</v>
      </c>
      <c r="H41" s="63"/>
      <c r="I41" s="63"/>
      <c r="J41" s="63"/>
      <c r="K41" s="64"/>
      <c r="L41" s="97"/>
      <c r="M41" s="2"/>
      <c r="N41" s="39">
        <f>N35+N36+N37+N38+N39+N40</f>
        <v>43808.770000000004</v>
      </c>
    </row>
    <row r="42" spans="1:14" ht="22.5" customHeight="1" hidden="1">
      <c r="A42" s="106"/>
      <c r="B42" s="61" t="s">
        <v>19</v>
      </c>
      <c r="C42" s="117"/>
      <c r="D42" s="52"/>
      <c r="E42" s="52"/>
      <c r="F42" s="54">
        <f>G42</f>
        <v>215.411</v>
      </c>
      <c r="G42" s="54">
        <v>215.411</v>
      </c>
      <c r="H42" s="54"/>
      <c r="I42" s="55"/>
      <c r="J42" s="55"/>
      <c r="K42" s="65"/>
      <c r="L42" s="98"/>
      <c r="M42" s="2"/>
      <c r="N42" s="2"/>
    </row>
    <row r="43" spans="1:14" ht="22.5" customHeight="1" hidden="1">
      <c r="A43" s="106"/>
      <c r="B43" s="61" t="s">
        <v>24</v>
      </c>
      <c r="C43" s="117"/>
      <c r="D43" s="44"/>
      <c r="E43" s="44"/>
      <c r="F43" s="57">
        <f>G43</f>
        <v>290</v>
      </c>
      <c r="G43" s="57">
        <v>290</v>
      </c>
      <c r="H43" s="57"/>
      <c r="I43" s="58"/>
      <c r="J43" s="58"/>
      <c r="K43" s="66"/>
      <c r="L43" s="99"/>
      <c r="M43" s="2"/>
      <c r="N43" s="2"/>
    </row>
    <row r="44" spans="1:14" ht="22.5" customHeight="1" hidden="1" thickBot="1">
      <c r="A44" s="33"/>
      <c r="B44" s="67" t="s">
        <v>31</v>
      </c>
      <c r="C44" s="118"/>
      <c r="D44" s="68"/>
      <c r="E44" s="68"/>
      <c r="F44" s="69">
        <f>G44+H44+I44+J44+K44+L44</f>
        <v>1117</v>
      </c>
      <c r="G44" s="69">
        <f>1232-115</f>
        <v>1117</v>
      </c>
      <c r="H44" s="69"/>
      <c r="I44" s="70"/>
      <c r="J44" s="70"/>
      <c r="K44" s="71"/>
      <c r="L44" s="100"/>
      <c r="M44" s="2"/>
      <c r="N44" s="2"/>
    </row>
    <row r="45" spans="1:14" ht="54" customHeight="1" hidden="1" thickBot="1">
      <c r="A45" s="35" t="s">
        <v>32</v>
      </c>
      <c r="B45" s="72" t="s">
        <v>33</v>
      </c>
      <c r="C45" s="73" t="s">
        <v>38</v>
      </c>
      <c r="D45" s="74"/>
      <c r="E45" s="74"/>
      <c r="F45" s="75">
        <f>G45+H45+I45+J45+K45+L45</f>
        <v>37.065</v>
      </c>
      <c r="G45" s="76">
        <f>34.594+2.406+0.065</f>
        <v>37.065</v>
      </c>
      <c r="H45" s="76"/>
      <c r="I45" s="77"/>
      <c r="J45" s="77"/>
      <c r="K45" s="78"/>
      <c r="L45" s="101"/>
      <c r="M45" s="2"/>
      <c r="N45" s="2"/>
    </row>
    <row r="46" spans="1:14" ht="32.25" customHeight="1" thickBot="1">
      <c r="A46" s="36" t="s">
        <v>36</v>
      </c>
      <c r="B46" s="79" t="s">
        <v>39</v>
      </c>
      <c r="C46" s="74" t="s">
        <v>38</v>
      </c>
      <c r="D46" s="74"/>
      <c r="E46" s="74"/>
      <c r="F46" s="76">
        <f>G46+H46+I46+J46+K46+L46</f>
        <v>720</v>
      </c>
      <c r="G46" s="76">
        <v>220</v>
      </c>
      <c r="H46" s="76"/>
      <c r="I46" s="77">
        <v>500</v>
      </c>
      <c r="J46" s="77">
        <v>0</v>
      </c>
      <c r="K46" s="78">
        <v>0</v>
      </c>
      <c r="L46" s="101"/>
      <c r="M46" s="2"/>
      <c r="N46" s="2"/>
    </row>
    <row r="47" spans="1:14" ht="32.25" customHeight="1" thickBot="1">
      <c r="A47" s="36" t="s">
        <v>50</v>
      </c>
      <c r="B47" s="80" t="s">
        <v>51</v>
      </c>
      <c r="C47" s="74" t="s">
        <v>38</v>
      </c>
      <c r="D47" s="74"/>
      <c r="E47" s="74"/>
      <c r="F47" s="76">
        <f>G47+H47+I47+J47+K47+L47</f>
        <v>1500</v>
      </c>
      <c r="G47" s="76"/>
      <c r="H47" s="76">
        <v>1500</v>
      </c>
      <c r="I47" s="77">
        <f>1500-1500</f>
        <v>0</v>
      </c>
      <c r="J47" s="77">
        <v>0</v>
      </c>
      <c r="K47" s="78">
        <v>0</v>
      </c>
      <c r="L47" s="101"/>
      <c r="M47" s="2"/>
      <c r="N47" s="2"/>
    </row>
    <row r="48" spans="1:14" ht="22.5" customHeight="1">
      <c r="A48" s="32"/>
      <c r="B48" s="46" t="s">
        <v>14</v>
      </c>
      <c r="C48" s="43"/>
      <c r="D48" s="43"/>
      <c r="E48" s="46"/>
      <c r="F48" s="47">
        <f>F51+F53</f>
        <v>131144.73500000002</v>
      </c>
      <c r="G48" s="47">
        <f aca="true" t="shared" si="1" ref="G48:L48">G51+G53</f>
        <v>48986.111999999994</v>
      </c>
      <c r="H48" s="47">
        <f t="shared" si="1"/>
        <v>17462.729</v>
      </c>
      <c r="I48" s="47">
        <f t="shared" si="1"/>
        <v>39295.894</v>
      </c>
      <c r="J48" s="47">
        <f t="shared" si="1"/>
        <v>8500</v>
      </c>
      <c r="K48" s="81">
        <f t="shared" si="1"/>
        <v>6900</v>
      </c>
      <c r="L48" s="102">
        <f t="shared" si="1"/>
        <v>10000</v>
      </c>
      <c r="M48" s="16"/>
      <c r="N48" s="2"/>
    </row>
    <row r="49" spans="1:14" ht="24.75" customHeight="1" hidden="1" thickBot="1">
      <c r="A49" s="29"/>
      <c r="B49" s="56" t="s">
        <v>3</v>
      </c>
      <c r="C49" s="56"/>
      <c r="D49" s="56"/>
      <c r="E49" s="56">
        <v>40404.4</v>
      </c>
      <c r="F49" s="82"/>
      <c r="G49" s="82"/>
      <c r="H49" s="82"/>
      <c r="I49" s="85"/>
      <c r="J49" s="85"/>
      <c r="K49" s="83"/>
      <c r="L49" s="103"/>
      <c r="M49" s="9"/>
      <c r="N49" s="2"/>
    </row>
    <row r="50" spans="1:14" ht="16.5" customHeight="1" hidden="1" thickBot="1">
      <c r="A50" s="30"/>
      <c r="B50" s="56" t="s">
        <v>7</v>
      </c>
      <c r="C50" s="56"/>
      <c r="D50" s="84"/>
      <c r="E50" s="84"/>
      <c r="F50" s="85"/>
      <c r="G50" s="85"/>
      <c r="H50" s="85"/>
      <c r="I50" s="85"/>
      <c r="J50" s="85"/>
      <c r="K50" s="83"/>
      <c r="L50" s="103"/>
      <c r="M50" s="9"/>
      <c r="N50" s="2"/>
    </row>
    <row r="51" spans="1:14" ht="18" customHeight="1">
      <c r="A51" s="30"/>
      <c r="B51" s="44" t="s">
        <v>5</v>
      </c>
      <c r="C51" s="56"/>
      <c r="D51" s="84"/>
      <c r="E51" s="84"/>
      <c r="F51" s="57">
        <f>F15+F41+F45+F46+F47</f>
        <v>42502.026000000005</v>
      </c>
      <c r="G51" s="57">
        <f>G15+G41+G45+G46</f>
        <v>5187.730999999999</v>
      </c>
      <c r="H51" s="57">
        <f>H15+H41+H45+H46+H47</f>
        <v>5209</v>
      </c>
      <c r="I51" s="57">
        <f>I15+I41+I45+I46+I47</f>
        <v>6705.295</v>
      </c>
      <c r="J51" s="57">
        <f>J15+J41+J45+J46+J47</f>
        <v>8500</v>
      </c>
      <c r="K51" s="86">
        <f>K15+K41+K45+K46+K47</f>
        <v>6900</v>
      </c>
      <c r="L51" s="104">
        <f>L15+L41+L45+L46+L47</f>
        <v>10000</v>
      </c>
      <c r="M51" s="9"/>
      <c r="N51" s="2"/>
    </row>
    <row r="52" spans="1:14" ht="16.5" customHeight="1" hidden="1">
      <c r="A52" s="31"/>
      <c r="B52" s="44" t="s">
        <v>11</v>
      </c>
      <c r="C52" s="56"/>
      <c r="D52" s="84"/>
      <c r="E52" s="84"/>
      <c r="F52" s="85"/>
      <c r="G52" s="85"/>
      <c r="H52" s="85"/>
      <c r="I52" s="85"/>
      <c r="J52" s="85"/>
      <c r="K52" s="83"/>
      <c r="L52" s="103"/>
      <c r="M52" s="9"/>
      <c r="N52" s="2"/>
    </row>
    <row r="53" spans="1:14" ht="25.5" customHeight="1" thickBot="1">
      <c r="A53" s="37"/>
      <c r="B53" s="68" t="s">
        <v>6</v>
      </c>
      <c r="C53" s="49"/>
      <c r="D53" s="87"/>
      <c r="E53" s="87"/>
      <c r="F53" s="69">
        <f aca="true" t="shared" si="2" ref="F53:L53">F16</f>
        <v>88642.709</v>
      </c>
      <c r="G53" s="69">
        <f>G16</f>
        <v>43798.380999999994</v>
      </c>
      <c r="H53" s="69">
        <f t="shared" si="2"/>
        <v>12253.729000000001</v>
      </c>
      <c r="I53" s="69">
        <f t="shared" si="2"/>
        <v>32590.599000000002</v>
      </c>
      <c r="J53" s="69">
        <f t="shared" si="2"/>
        <v>0</v>
      </c>
      <c r="K53" s="109">
        <f t="shared" si="2"/>
        <v>0</v>
      </c>
      <c r="L53" s="105">
        <f t="shared" si="2"/>
        <v>0</v>
      </c>
      <c r="M53" s="2"/>
      <c r="N53" s="2"/>
    </row>
    <row r="54" spans="2:14" ht="15">
      <c r="B54" s="42"/>
      <c r="C54" s="42"/>
      <c r="D54" s="42"/>
      <c r="E54" s="42"/>
      <c r="F54" s="88"/>
      <c r="G54" s="42"/>
      <c r="H54" s="88"/>
      <c r="I54" s="88"/>
      <c r="J54" s="42"/>
      <c r="K54" s="42"/>
      <c r="L54" s="42"/>
      <c r="M54" s="2"/>
      <c r="N54" s="2"/>
    </row>
    <row r="55" spans="2:14" ht="15">
      <c r="B55" s="42"/>
      <c r="C55" s="42"/>
      <c r="D55" s="42"/>
      <c r="E55" s="42"/>
      <c r="F55" s="89"/>
      <c r="G55" s="42"/>
      <c r="H55" s="88"/>
      <c r="I55" s="42"/>
      <c r="J55" s="42"/>
      <c r="K55" s="42"/>
      <c r="L55" s="42"/>
      <c r="M55" s="2"/>
      <c r="N55" s="2"/>
    </row>
    <row r="56" spans="2:14" ht="15">
      <c r="B56" s="42"/>
      <c r="C56" s="42"/>
      <c r="D56" s="42"/>
      <c r="E56" s="42"/>
      <c r="F56" s="42"/>
      <c r="G56" s="42"/>
      <c r="H56" s="88"/>
      <c r="I56" s="90"/>
      <c r="J56" s="42"/>
      <c r="K56" s="42"/>
      <c r="L56" s="42"/>
      <c r="M56" s="2"/>
      <c r="N56" s="2"/>
    </row>
    <row r="57" spans="2:14" ht="15">
      <c r="B57" s="42"/>
      <c r="C57" s="42"/>
      <c r="D57" s="42"/>
      <c r="E57" s="42"/>
      <c r="F57" s="42"/>
      <c r="G57" s="89"/>
      <c r="H57" s="42"/>
      <c r="I57" s="91"/>
      <c r="J57" s="42"/>
      <c r="K57" s="42"/>
      <c r="L57" s="42"/>
      <c r="M57" s="2"/>
      <c r="N57" s="2"/>
    </row>
    <row r="58" spans="2:14" ht="15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2"/>
      <c r="N58" s="2"/>
    </row>
    <row r="59" spans="2:14" ht="1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2"/>
      <c r="N59" s="2"/>
    </row>
    <row r="60" spans="2:14" ht="1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2"/>
      <c r="N60" s="2"/>
    </row>
    <row r="61" spans="2:14" ht="1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2"/>
      <c r="N61" s="2"/>
    </row>
    <row r="62" spans="2:14" ht="1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2"/>
      <c r="N62" s="2"/>
    </row>
    <row r="63" spans="2:14" ht="1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2"/>
      <c r="N63" s="2"/>
    </row>
    <row r="64" spans="2:14" ht="1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2"/>
      <c r="N64" s="2"/>
    </row>
    <row r="65" spans="2:14" ht="1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2"/>
      <c r="N65" s="2"/>
    </row>
    <row r="66" spans="2:14" ht="1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2"/>
      <c r="N66" s="2"/>
    </row>
    <row r="67" spans="2:14" ht="1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2"/>
      <c r="N67" s="2"/>
    </row>
    <row r="68" spans="2:14" ht="1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2"/>
      <c r="N68" s="2"/>
    </row>
    <row r="69" spans="2:14" ht="1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2"/>
      <c r="N69" s="2"/>
    </row>
    <row r="70" spans="2:14" ht="1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2"/>
      <c r="N70" s="2"/>
    </row>
    <row r="71" spans="2:14" ht="1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2"/>
      <c r="N71" s="2"/>
    </row>
    <row r="72" spans="2:14" ht="1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2"/>
      <c r="N72" s="2"/>
    </row>
    <row r="73" spans="2:14" ht="1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2"/>
      <c r="N73" s="2"/>
    </row>
    <row r="74" spans="2:14" ht="1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2"/>
      <c r="N74" s="2"/>
    </row>
    <row r="75" spans="2:14" ht="1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2"/>
      <c r="N75" s="2"/>
    </row>
    <row r="76" spans="2:14" ht="1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2"/>
      <c r="N76" s="2"/>
    </row>
    <row r="77" spans="2:14" ht="1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2"/>
      <c r="N77" s="2"/>
    </row>
    <row r="78" spans="2:14" ht="1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2"/>
      <c r="N78" s="2"/>
    </row>
    <row r="79" spans="2:14" ht="1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2"/>
      <c r="N79" s="2"/>
    </row>
    <row r="80" spans="2:14" ht="1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2"/>
      <c r="N80" s="2"/>
    </row>
    <row r="81" spans="13:14" ht="12.75">
      <c r="M81" s="2"/>
      <c r="N81" s="2"/>
    </row>
    <row r="82" spans="13:14" ht="12.75">
      <c r="M82" s="2"/>
      <c r="N82" s="2"/>
    </row>
    <row r="83" spans="13:14" ht="12.75">
      <c r="M83" s="2"/>
      <c r="N83" s="2"/>
    </row>
    <row r="84" spans="13:14" ht="12.75">
      <c r="M84" s="2"/>
      <c r="N84" s="2"/>
    </row>
    <row r="85" spans="13:14" ht="12.75">
      <c r="M85" s="2"/>
      <c r="N85" s="2"/>
    </row>
    <row r="86" spans="13:14" ht="12.75">
      <c r="M86" s="2"/>
      <c r="N86" s="2"/>
    </row>
  </sheetData>
  <sheetProtection/>
  <mergeCells count="46">
    <mergeCell ref="A35:A36"/>
    <mergeCell ref="B35:B36"/>
    <mergeCell ref="A27:A28"/>
    <mergeCell ref="B27:B28"/>
    <mergeCell ref="A12:A14"/>
    <mergeCell ref="B12:B14"/>
    <mergeCell ref="B23:B24"/>
    <mergeCell ref="A23:A24"/>
    <mergeCell ref="A15:A16"/>
    <mergeCell ref="K12:K14"/>
    <mergeCell ref="E12:E14"/>
    <mergeCell ref="B1:L1"/>
    <mergeCell ref="B2:L2"/>
    <mergeCell ref="B3:L3"/>
    <mergeCell ref="F5:L5"/>
    <mergeCell ref="E6:L6"/>
    <mergeCell ref="B11:K11"/>
    <mergeCell ref="C12:C14"/>
    <mergeCell ref="D12:D14"/>
    <mergeCell ref="B21:B22"/>
    <mergeCell ref="F12:F14"/>
    <mergeCell ref="G12:G14"/>
    <mergeCell ref="H12:H14"/>
    <mergeCell ref="I12:I14"/>
    <mergeCell ref="J12:J14"/>
    <mergeCell ref="B15:B16"/>
    <mergeCell ref="B33:B34"/>
    <mergeCell ref="C41:C44"/>
    <mergeCell ref="L12:L14"/>
    <mergeCell ref="A25:A26"/>
    <mergeCell ref="B25:B26"/>
    <mergeCell ref="A17:A18"/>
    <mergeCell ref="B17:B18"/>
    <mergeCell ref="A19:A20"/>
    <mergeCell ref="A21:A22"/>
    <mergeCell ref="B19:B20"/>
    <mergeCell ref="F7:K7"/>
    <mergeCell ref="B37:B38"/>
    <mergeCell ref="B39:B40"/>
    <mergeCell ref="A37:A38"/>
    <mergeCell ref="A39:A40"/>
    <mergeCell ref="B29:B30"/>
    <mergeCell ref="A29:A30"/>
    <mergeCell ref="A31:A32"/>
    <mergeCell ref="B31:B32"/>
    <mergeCell ref="A33:A3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7" sqref="B7:L7"/>
    </sheetView>
  </sheetViews>
  <sheetFormatPr defaultColWidth="9.00390625" defaultRowHeight="12.75"/>
  <cols>
    <col min="1" max="1" width="5.00390625" style="0" customWidth="1"/>
    <col min="2" max="2" width="28.125" style="0" customWidth="1"/>
    <col min="3" max="3" width="16.875" style="0" customWidth="1"/>
    <col min="4" max="5" width="0" style="0" hidden="1" customWidth="1"/>
    <col min="6" max="6" width="10.875" style="0" customWidth="1"/>
    <col min="7" max="7" width="19.00390625" style="0" customWidth="1"/>
    <col min="8" max="9" width="0" style="0" hidden="1" customWidth="1"/>
    <col min="10" max="10" width="11.25390625" style="0" hidden="1" customWidth="1"/>
    <col min="11" max="11" width="11.625" style="0" hidden="1" customWidth="1"/>
    <col min="12" max="12" width="11.875" style="0" hidden="1" customWidth="1"/>
  </cols>
  <sheetData>
    <row r="1" spans="2:12" ht="12.75">
      <c r="B1" s="4"/>
      <c r="C1" s="4"/>
      <c r="D1" s="4"/>
      <c r="E1" s="4"/>
      <c r="F1" s="4"/>
      <c r="G1" s="4"/>
      <c r="H1" s="4"/>
      <c r="I1" s="147" t="s">
        <v>8</v>
      </c>
      <c r="J1" s="147"/>
      <c r="K1" s="147"/>
      <c r="L1" s="147"/>
    </row>
    <row r="2" spans="2:12" ht="12.75">
      <c r="B2" s="4"/>
      <c r="C2" s="4"/>
      <c r="D2" s="4"/>
      <c r="E2" s="4"/>
      <c r="F2" s="147" t="s">
        <v>9</v>
      </c>
      <c r="G2" s="147"/>
      <c r="H2" s="147"/>
      <c r="I2" s="147"/>
      <c r="J2" s="147"/>
      <c r="K2" s="147"/>
      <c r="L2" s="147"/>
    </row>
    <row r="3" spans="2:12" ht="12.75">
      <c r="B3" s="4"/>
      <c r="C3" s="4"/>
      <c r="D3" s="4"/>
      <c r="E3" s="147" t="s">
        <v>10</v>
      </c>
      <c r="F3" s="147"/>
      <c r="G3" s="147"/>
      <c r="H3" s="147"/>
      <c r="I3" s="147"/>
      <c r="J3" s="147"/>
      <c r="K3" s="147"/>
      <c r="L3" s="147"/>
    </row>
    <row r="4" spans="2:12" ht="12.75">
      <c r="B4" s="4"/>
      <c r="C4" s="4"/>
      <c r="D4" s="4"/>
      <c r="E4" s="4"/>
      <c r="F4" s="148" t="s">
        <v>17</v>
      </c>
      <c r="G4" s="148"/>
      <c r="H4" s="148"/>
      <c r="I4" s="148"/>
      <c r="J4" s="148"/>
      <c r="K4" s="148"/>
      <c r="L4" s="148"/>
    </row>
    <row r="5" spans="10:11" ht="12.75">
      <c r="J5" s="3"/>
      <c r="K5" s="3"/>
    </row>
    <row r="7" spans="1:12" ht="13.5" thickBot="1">
      <c r="A7" s="1"/>
      <c r="B7" s="149" t="s">
        <v>13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2.75">
      <c r="A8" s="150" t="s">
        <v>4</v>
      </c>
      <c r="B8" s="152" t="s">
        <v>0</v>
      </c>
      <c r="C8" s="154" t="s">
        <v>23</v>
      </c>
      <c r="D8" s="157" t="s">
        <v>12</v>
      </c>
      <c r="E8" s="160" t="s">
        <v>2</v>
      </c>
      <c r="F8" s="169" t="s">
        <v>15</v>
      </c>
      <c r="G8" s="172">
        <v>2020</v>
      </c>
      <c r="H8" s="172">
        <v>2021</v>
      </c>
      <c r="I8" s="162">
        <v>2022</v>
      </c>
      <c r="J8" s="175">
        <v>2023</v>
      </c>
      <c r="K8" s="162">
        <v>2024</v>
      </c>
      <c r="L8" s="162">
        <v>2025</v>
      </c>
    </row>
    <row r="9" spans="1:12" ht="12.75">
      <c r="A9" s="151"/>
      <c r="B9" s="153"/>
      <c r="C9" s="155"/>
      <c r="D9" s="158"/>
      <c r="E9" s="161"/>
      <c r="F9" s="170"/>
      <c r="G9" s="173"/>
      <c r="H9" s="173"/>
      <c r="I9" s="163"/>
      <c r="J9" s="176"/>
      <c r="K9" s="163"/>
      <c r="L9" s="163"/>
    </row>
    <row r="10" spans="1:12" ht="31.5" customHeight="1">
      <c r="A10" s="151"/>
      <c r="B10" s="153"/>
      <c r="C10" s="156"/>
      <c r="D10" s="159"/>
      <c r="E10" s="161"/>
      <c r="F10" s="171"/>
      <c r="G10" s="174"/>
      <c r="H10" s="174"/>
      <c r="I10" s="164"/>
      <c r="J10" s="177"/>
      <c r="K10" s="164"/>
      <c r="L10" s="164"/>
    </row>
    <row r="11" spans="1:12" ht="12.75" hidden="1">
      <c r="A11" s="165" t="s">
        <v>21</v>
      </c>
      <c r="B11" s="167" t="s">
        <v>16</v>
      </c>
      <c r="C11" s="5" t="s">
        <v>18</v>
      </c>
      <c r="D11" s="5"/>
      <c r="E11" s="5"/>
      <c r="F11" s="17">
        <f>G11+H11+I11+J11+K11+L11</f>
        <v>38389.6</v>
      </c>
      <c r="G11" s="18">
        <v>2600</v>
      </c>
      <c r="H11" s="19">
        <v>2600</v>
      </c>
      <c r="I11" s="20">
        <v>2600</v>
      </c>
      <c r="J11" s="21">
        <v>10543.2</v>
      </c>
      <c r="K11" s="20">
        <v>10046.4</v>
      </c>
      <c r="L11" s="20">
        <v>10000</v>
      </c>
    </row>
    <row r="12" spans="1:12" ht="24" customHeight="1">
      <c r="A12" s="166"/>
      <c r="B12" s="168"/>
      <c r="C12" s="5" t="s">
        <v>6</v>
      </c>
      <c r="D12" s="5"/>
      <c r="E12" s="5"/>
      <c r="F12" s="17">
        <f>G12+H12+I12+J12+K12+L12</f>
        <v>9000</v>
      </c>
      <c r="G12" s="18">
        <v>9000</v>
      </c>
      <c r="H12" s="19"/>
      <c r="I12" s="20"/>
      <c r="J12" s="21"/>
      <c r="K12" s="20"/>
      <c r="L12" s="20"/>
    </row>
    <row r="13" spans="1:12" ht="42.75" customHeight="1">
      <c r="A13" s="12" t="s">
        <v>22</v>
      </c>
      <c r="B13" s="7" t="s">
        <v>20</v>
      </c>
      <c r="C13" s="5" t="s">
        <v>18</v>
      </c>
      <c r="D13" s="5"/>
      <c r="E13" s="5"/>
      <c r="F13" s="17">
        <f>G13+H13+I13+J13+K13+L13</f>
        <v>215.41</v>
      </c>
      <c r="G13" s="18">
        <f>G14</f>
        <v>215.41</v>
      </c>
      <c r="H13" s="19"/>
      <c r="I13" s="20"/>
      <c r="J13" s="21"/>
      <c r="K13" s="20"/>
      <c r="L13" s="20"/>
    </row>
    <row r="14" spans="1:12" ht="12.75">
      <c r="A14" s="12"/>
      <c r="B14" s="7" t="s">
        <v>19</v>
      </c>
      <c r="C14" s="5"/>
      <c r="D14" s="5"/>
      <c r="E14" s="5"/>
      <c r="F14" s="17">
        <f>G14</f>
        <v>215.41</v>
      </c>
      <c r="G14" s="18">
        <v>215.41</v>
      </c>
      <c r="H14" s="19"/>
      <c r="I14" s="20"/>
      <c r="J14" s="21"/>
      <c r="K14" s="20"/>
      <c r="L14" s="20"/>
    </row>
    <row r="15" spans="1:12" ht="12.75">
      <c r="A15" s="10"/>
      <c r="B15" s="6" t="s">
        <v>14</v>
      </c>
      <c r="C15" s="5"/>
      <c r="D15" s="5"/>
      <c r="E15" s="6"/>
      <c r="F15" s="22">
        <f aca="true" t="shared" si="0" ref="F15:L15">F11+F12+F13</f>
        <v>47605.01</v>
      </c>
      <c r="G15" s="22">
        <f t="shared" si="0"/>
        <v>11815.41</v>
      </c>
      <c r="H15" s="22">
        <f t="shared" si="0"/>
        <v>2600</v>
      </c>
      <c r="I15" s="22">
        <f t="shared" si="0"/>
        <v>2600</v>
      </c>
      <c r="J15" s="22">
        <f t="shared" si="0"/>
        <v>10543.2</v>
      </c>
      <c r="K15" s="22">
        <f t="shared" si="0"/>
        <v>10046.4</v>
      </c>
      <c r="L15" s="22">
        <f t="shared" si="0"/>
        <v>10000</v>
      </c>
    </row>
    <row r="16" spans="1:12" ht="12.75">
      <c r="A16" s="11"/>
      <c r="B16" s="5" t="s">
        <v>5</v>
      </c>
      <c r="C16" s="6"/>
      <c r="D16" s="14"/>
      <c r="E16" s="14"/>
      <c r="F16" s="17">
        <f>F11+F13</f>
        <v>38605.01</v>
      </c>
      <c r="G16" s="17">
        <f aca="true" t="shared" si="1" ref="G16:L16">G11+G13</f>
        <v>2815.41</v>
      </c>
      <c r="H16" s="17">
        <f t="shared" si="1"/>
        <v>2600</v>
      </c>
      <c r="I16" s="17">
        <f t="shared" si="1"/>
        <v>2600</v>
      </c>
      <c r="J16" s="17">
        <f t="shared" si="1"/>
        <v>10543.2</v>
      </c>
      <c r="K16" s="17">
        <f t="shared" si="1"/>
        <v>10046.4</v>
      </c>
      <c r="L16" s="17">
        <f t="shared" si="1"/>
        <v>10000</v>
      </c>
    </row>
    <row r="17" spans="1:12" ht="12.75" hidden="1">
      <c r="A17" s="13"/>
      <c r="B17" s="5" t="s">
        <v>11</v>
      </c>
      <c r="C17" s="6"/>
      <c r="D17" s="14"/>
      <c r="E17" s="14"/>
      <c r="F17" s="23"/>
      <c r="G17" s="23"/>
      <c r="H17" s="23"/>
      <c r="I17" s="23"/>
      <c r="J17" s="24"/>
      <c r="K17" s="24"/>
      <c r="L17" s="24"/>
    </row>
    <row r="18" spans="1:12" ht="21" customHeight="1">
      <c r="A18" s="27"/>
      <c r="B18" s="5" t="s">
        <v>6</v>
      </c>
      <c r="C18" s="6"/>
      <c r="D18" s="14"/>
      <c r="E18" s="14"/>
      <c r="F18" s="17">
        <f>G18+H18+I18+J18+K18+L18</f>
        <v>9000</v>
      </c>
      <c r="G18" s="26">
        <f aca="true" t="shared" si="2" ref="G18:L18">G12</f>
        <v>9000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26">
        <f t="shared" si="2"/>
        <v>0</v>
      </c>
    </row>
    <row r="19" spans="2:12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1" ht="12.75">
      <c r="I21" s="25"/>
    </row>
  </sheetData>
  <sheetProtection/>
  <mergeCells count="19">
    <mergeCell ref="L8:L10"/>
    <mergeCell ref="A11:A12"/>
    <mergeCell ref="B11:B12"/>
    <mergeCell ref="F8:F10"/>
    <mergeCell ref="G8:G10"/>
    <mergeCell ref="H8:H10"/>
    <mergeCell ref="I8:I10"/>
    <mergeCell ref="J8:J10"/>
    <mergeCell ref="K8:K10"/>
    <mergeCell ref="I1:L1"/>
    <mergeCell ref="F2:L2"/>
    <mergeCell ref="E3:L3"/>
    <mergeCell ref="F4:L4"/>
    <mergeCell ref="B7:L7"/>
    <mergeCell ref="A8:A10"/>
    <mergeCell ref="B8:B10"/>
    <mergeCell ref="C8:C10"/>
    <mergeCell ref="D8:D10"/>
    <mergeCell ref="E8:E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2022-02-02T08:47:46Z</cp:lastPrinted>
  <dcterms:created xsi:type="dcterms:W3CDTF">2015-10-13T06:55:41Z</dcterms:created>
  <dcterms:modified xsi:type="dcterms:W3CDTF">2022-02-07T09:06:37Z</dcterms:modified>
  <cp:category/>
  <cp:version/>
  <cp:contentType/>
  <cp:contentStatus/>
</cp:coreProperties>
</file>