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<sst xmlns="http://schemas.openxmlformats.org/spreadsheetml/2006/main" count="75" uniqueCount="36">
  <si>
    <t>местный бюджет</t>
  </si>
  <si>
    <t>областной бюджет</t>
  </si>
  <si>
    <t xml:space="preserve">                                                                                                                                     (тыс. рублей)</t>
  </si>
  <si>
    <t xml:space="preserve">  </t>
  </si>
  <si>
    <t>МО ГП "Город Малоярославец"</t>
  </si>
  <si>
    <t>п/п</t>
  </si>
  <si>
    <t>1.</t>
  </si>
  <si>
    <t>2.</t>
  </si>
  <si>
    <t>3.</t>
  </si>
  <si>
    <t>4.</t>
  </si>
  <si>
    <t>1.1.</t>
  </si>
  <si>
    <t>1.2.</t>
  </si>
  <si>
    <t xml:space="preserve">Содержание автомобильных  дорог </t>
  </si>
  <si>
    <t>капитальный ремонт автомобильных дорог</t>
  </si>
  <si>
    <t xml:space="preserve"> Строительство и ремонт тротуаров на улицах города</t>
  </si>
  <si>
    <t xml:space="preserve"> Капитальный ремонт и ремонт автомобильных автодорог:</t>
  </si>
  <si>
    <t xml:space="preserve"> ремонт автомобильных дорог </t>
  </si>
  <si>
    <t>Обустройство автомобильных дорог в целях повышения безопасности дорожного движения</t>
  </si>
  <si>
    <t>1.3.</t>
  </si>
  <si>
    <t>местный бюжет</t>
  </si>
  <si>
    <t xml:space="preserve"> проектно-изыскательские работы инженерных сооружений  (дороги)                   местный бюджет</t>
  </si>
  <si>
    <t>Основное мероприятие   Развитие дорожного хозяйства</t>
  </si>
  <si>
    <t xml:space="preserve"> </t>
  </si>
  <si>
    <t>итого</t>
  </si>
  <si>
    <t xml:space="preserve">4. Объемы и источники финансирования  муниципальной программы </t>
  </si>
  <si>
    <t>Наименование программныех мероприятий</t>
  </si>
  <si>
    <t>источники финансирования</t>
  </si>
  <si>
    <t>ВСЕГО                                                                   по всем мероприятиям муниципальной программы</t>
  </si>
  <si>
    <t>Наименование программных мероприятий</t>
  </si>
  <si>
    <t>1.4</t>
  </si>
  <si>
    <t>диагностика автомобильных дорог в рамках реализации национального проекта "БАД" на улично-дорожной сети</t>
  </si>
  <si>
    <t>1.5</t>
  </si>
  <si>
    <t>Услуги строительного контроля (технадзор)</t>
  </si>
  <si>
    <t>Приложение №4</t>
  </si>
  <si>
    <t>к постановлению администрации</t>
  </si>
  <si>
    <t>от       05.10.2020г.      №873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</si>
</sst>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</numFmts>
  <fonts count="45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u val="single"/>
      <sz val="11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vertical="justify" wrapText="1"/>
    </xf>
    <xf numFmtId="169" fontId="10" fillId="0" borderId="0" xfId="0" applyNumberFormat="1" applyFont="1" applyFill="1" applyBorder="1" applyAlignment="1">
      <alignment horizontal="center" vertical="top" wrapText="1"/>
    </xf>
    <xf numFmtId="169" fontId="0" fillId="0" borderId="0" xfId="0" applyNumberFormat="1" applyFill="1" applyAlignment="1">
      <alignment horizontal="center" vertical="center"/>
    </xf>
    <xf numFmtId="0" fontId="0" fillId="0" borderId="11" xfId="0" applyFill="1" applyBorder="1" applyAlignment="1">
      <alignment/>
    </xf>
    <xf numFmtId="169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0" fillId="0" borderId="10" xfId="0" applyFont="1" applyFill="1" applyBorder="1" applyAlignment="1">
      <alignment horizontal="left" vertical="top" wrapText="1"/>
    </xf>
    <xf numFmtId="16" fontId="9" fillId="0" borderId="11" xfId="0" applyNumberFormat="1" applyFont="1" applyFill="1" applyBorder="1" applyAlignment="1">
      <alignment horizontal="center" vertical="top"/>
    </xf>
    <xf numFmtId="16" fontId="10" fillId="0" borderId="11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170" fontId="9" fillId="0" borderId="10" xfId="0" applyNumberFormat="1" applyFont="1" applyFill="1" applyBorder="1" applyAlignment="1">
      <alignment horizontal="center" vertical="center" wrapText="1"/>
    </xf>
    <xf numFmtId="170" fontId="10" fillId="0" borderId="1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170" fontId="1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9" fillId="0" borderId="12" xfId="0" applyFont="1" applyFill="1" applyBorder="1" applyAlignment="1">
      <alignment horizontal="left" vertical="top" wrapText="1"/>
    </xf>
    <xf numFmtId="170" fontId="9" fillId="0" borderId="0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top" wrapText="1"/>
    </xf>
    <xf numFmtId="170" fontId="9" fillId="0" borderId="16" xfId="0" applyNumberFormat="1" applyFont="1" applyFill="1" applyBorder="1" applyAlignment="1">
      <alignment horizontal="left" vertical="top" wrapText="1"/>
    </xf>
    <xf numFmtId="170" fontId="9" fillId="0" borderId="17" xfId="0" applyNumberFormat="1" applyFont="1" applyFill="1" applyBorder="1" applyAlignment="1">
      <alignment horizontal="left" vertical="top" wrapText="1"/>
    </xf>
    <xf numFmtId="170" fontId="9" fillId="0" borderId="10" xfId="0" applyNumberFormat="1" applyFont="1" applyFill="1" applyBorder="1" applyAlignment="1">
      <alignment horizontal="left" vertical="top" wrapText="1"/>
    </xf>
    <xf numFmtId="170" fontId="9" fillId="0" borderId="15" xfId="0" applyNumberFormat="1" applyFont="1" applyFill="1" applyBorder="1" applyAlignment="1">
      <alignment horizontal="left" vertical="top" wrapText="1"/>
    </xf>
    <xf numFmtId="16" fontId="10" fillId="0" borderId="11" xfId="0" applyNumberFormat="1" applyFont="1" applyFill="1" applyBorder="1" applyAlignment="1">
      <alignment horizontal="left" vertical="top"/>
    </xf>
    <xf numFmtId="170" fontId="10" fillId="0" borderId="10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left" vertical="top"/>
    </xf>
    <xf numFmtId="49" fontId="10" fillId="0" borderId="18" xfId="0" applyNumberFormat="1" applyFont="1" applyFill="1" applyBorder="1" applyAlignment="1">
      <alignment horizontal="left" vertical="top"/>
    </xf>
    <xf numFmtId="0" fontId="10" fillId="0" borderId="19" xfId="0" applyFont="1" applyFill="1" applyBorder="1" applyAlignment="1">
      <alignment horizontal="left" vertical="top" wrapText="1"/>
    </xf>
    <xf numFmtId="170" fontId="10" fillId="0" borderId="19" xfId="0" applyNumberFormat="1" applyFont="1" applyFill="1" applyBorder="1" applyAlignment="1">
      <alignment horizontal="left" vertical="top" wrapText="1"/>
    </xf>
    <xf numFmtId="170" fontId="9" fillId="0" borderId="20" xfId="0" applyNumberFormat="1" applyFont="1" applyFill="1" applyBorder="1" applyAlignment="1">
      <alignment horizontal="left" vertical="top" wrapText="1"/>
    </xf>
    <xf numFmtId="49" fontId="10" fillId="0" borderId="21" xfId="0" applyNumberFormat="1" applyFont="1" applyFill="1" applyBorder="1" applyAlignment="1">
      <alignment horizontal="left" vertical="top"/>
    </xf>
    <xf numFmtId="0" fontId="10" fillId="0" borderId="22" xfId="0" applyFont="1" applyFill="1" applyBorder="1" applyAlignment="1">
      <alignment horizontal="left" vertical="top" wrapText="1"/>
    </xf>
    <xf numFmtId="170" fontId="10" fillId="0" borderId="22" xfId="0" applyNumberFormat="1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/>
    </xf>
    <xf numFmtId="0" fontId="10" fillId="0" borderId="12" xfId="0" applyFont="1" applyFill="1" applyBorder="1" applyAlignment="1">
      <alignment horizontal="left" vertical="top" wrapText="1"/>
    </xf>
    <xf numFmtId="170" fontId="10" fillId="0" borderId="12" xfId="0" applyNumberFormat="1" applyFont="1" applyFill="1" applyBorder="1" applyAlignment="1">
      <alignment horizontal="left" vertical="top" wrapText="1"/>
    </xf>
    <xf numFmtId="170" fontId="9" fillId="0" borderId="24" xfId="0" applyNumberFormat="1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/>
    </xf>
    <xf numFmtId="170" fontId="10" fillId="0" borderId="14" xfId="0" applyNumberFormat="1" applyFont="1" applyFill="1" applyBorder="1" applyAlignment="1">
      <alignment horizontal="left" vertical="top" wrapText="1"/>
    </xf>
    <xf numFmtId="170" fontId="9" fillId="0" borderId="14" xfId="0" applyNumberFormat="1" applyFont="1" applyFill="1" applyBorder="1" applyAlignment="1">
      <alignment horizontal="left" vertical="top" wrapText="1"/>
    </xf>
    <xf numFmtId="170" fontId="9" fillId="0" borderId="26" xfId="0" applyNumberFormat="1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/>
    </xf>
    <xf numFmtId="0" fontId="9" fillId="0" borderId="27" xfId="0" applyFont="1" applyFill="1" applyBorder="1" applyAlignment="1">
      <alignment horizontal="left" vertical="top"/>
    </xf>
    <xf numFmtId="170" fontId="10" fillId="0" borderId="13" xfId="0" applyNumberFormat="1" applyFont="1" applyFill="1" applyBorder="1" applyAlignment="1">
      <alignment horizontal="left" vertical="top" wrapText="1"/>
    </xf>
    <xf numFmtId="170" fontId="9" fillId="0" borderId="28" xfId="0" applyNumberFormat="1" applyFont="1" applyFill="1" applyBorder="1" applyAlignment="1">
      <alignment horizontal="left" vertical="top" wrapText="1"/>
    </xf>
    <xf numFmtId="170" fontId="10" fillId="0" borderId="15" xfId="0" applyNumberFormat="1" applyFont="1" applyFill="1" applyBorder="1" applyAlignment="1">
      <alignment horizontal="left" vertical="top" wrapText="1"/>
    </xf>
    <xf numFmtId="170" fontId="10" fillId="0" borderId="2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5" xfId="0" applyFont="1" applyFill="1" applyBorder="1" applyAlignment="1">
      <alignment horizontal="justify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49" fontId="10" fillId="0" borderId="27" xfId="0" applyNumberFormat="1" applyFont="1" applyFill="1" applyBorder="1" applyAlignment="1">
      <alignment horizontal="left" vertical="top"/>
    </xf>
    <xf numFmtId="49" fontId="10" fillId="0" borderId="29" xfId="0" applyNumberFormat="1" applyFont="1" applyFill="1" applyBorder="1" applyAlignment="1">
      <alignment horizontal="left" vertical="top"/>
    </xf>
    <xf numFmtId="49" fontId="10" fillId="0" borderId="25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center" wrapText="1"/>
    </xf>
    <xf numFmtId="0" fontId="10" fillId="0" borderId="30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horizontal="left" vertical="top"/>
    </xf>
    <xf numFmtId="0" fontId="10" fillId="0" borderId="18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10" fillId="0" borderId="3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6" fontId="9" fillId="0" borderId="32" xfId="0" applyNumberFormat="1" applyFont="1" applyFill="1" applyBorder="1" applyAlignment="1">
      <alignment horizontal="left" vertical="top"/>
    </xf>
    <xf numFmtId="16" fontId="9" fillId="0" borderId="29" xfId="0" applyNumberFormat="1" applyFont="1" applyFill="1" applyBorder="1" applyAlignment="1">
      <alignment horizontal="left" vertical="top"/>
    </xf>
    <xf numFmtId="16" fontId="9" fillId="0" borderId="25" xfId="0" applyNumberFormat="1" applyFont="1" applyFill="1" applyBorder="1" applyAlignment="1">
      <alignment horizontal="left" vertical="top"/>
    </xf>
    <xf numFmtId="0" fontId="9" fillId="0" borderId="31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top"/>
    </xf>
    <xf numFmtId="49" fontId="10" fillId="0" borderId="29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3.875" style="0" customWidth="1"/>
    <col min="2" max="2" width="45.25390625" style="0" customWidth="1"/>
    <col min="3" max="3" width="9.00390625" style="0" customWidth="1"/>
    <col min="4" max="4" width="9.875" style="0" bestFit="1" customWidth="1"/>
    <col min="5" max="5" width="11.125" style="0" hidden="1" customWidth="1"/>
    <col min="6" max="6" width="11.00390625" style="0" hidden="1" customWidth="1"/>
    <col min="7" max="7" width="9.625" style="0" hidden="1" customWidth="1"/>
    <col min="8" max="8" width="10.875" style="0" hidden="1" customWidth="1"/>
    <col min="9" max="9" width="11.375" style="0" hidden="1" customWidth="1"/>
    <col min="10" max="10" width="11.125" style="0" customWidth="1"/>
  </cols>
  <sheetData>
    <row r="1" spans="5:10" ht="12.75">
      <c r="E1" s="5"/>
      <c r="F1" s="5"/>
      <c r="G1" s="83"/>
      <c r="H1" s="83"/>
      <c r="I1" s="83"/>
      <c r="J1" s="83"/>
    </row>
    <row r="2" spans="4:10" ht="12.75">
      <c r="D2" t="s">
        <v>33</v>
      </c>
      <c r="E2" s="5"/>
      <c r="F2" s="5"/>
      <c r="G2" s="5"/>
      <c r="H2" s="5"/>
      <c r="I2" s="5"/>
      <c r="J2" s="5"/>
    </row>
    <row r="3" spans="3:10" ht="12.75">
      <c r="C3" t="s">
        <v>34</v>
      </c>
      <c r="E3" s="5"/>
      <c r="F3" s="5"/>
      <c r="G3" s="5"/>
      <c r="H3" s="5"/>
      <c r="I3" s="5"/>
      <c r="J3" s="5"/>
    </row>
    <row r="4" spans="3:10" ht="12.75">
      <c r="C4" t="s">
        <v>4</v>
      </c>
      <c r="E4" s="5"/>
      <c r="F4" s="5"/>
      <c r="G4" s="5"/>
      <c r="H4" s="5"/>
      <c r="I4" s="5"/>
      <c r="J4" s="5"/>
    </row>
    <row r="5" spans="3:10" ht="12.75">
      <c r="C5" t="s">
        <v>35</v>
      </c>
      <c r="E5" s="6"/>
      <c r="F5" s="5"/>
      <c r="G5" s="5"/>
      <c r="H5" s="5"/>
      <c r="I5" s="24"/>
      <c r="J5" s="6"/>
    </row>
    <row r="6" spans="5:10" ht="12.75">
      <c r="E6" s="6"/>
      <c r="F6" s="6"/>
      <c r="G6" s="6"/>
      <c r="H6" s="6"/>
      <c r="I6" s="6"/>
      <c r="J6" s="6"/>
    </row>
    <row r="7" spans="2:10" ht="27" customHeight="1" thickBot="1">
      <c r="B7" s="79" t="s">
        <v>24</v>
      </c>
      <c r="C7" s="79"/>
      <c r="D7" s="79"/>
      <c r="E7" s="79"/>
      <c r="F7" s="79"/>
      <c r="G7" s="79"/>
      <c r="H7" s="79"/>
      <c r="I7" s="79"/>
      <c r="J7" s="79"/>
    </row>
    <row r="8" spans="2:10" ht="15" hidden="1">
      <c r="B8" s="2"/>
      <c r="C8" s="2"/>
      <c r="D8" s="1"/>
      <c r="E8" s="1"/>
      <c r="F8" s="1"/>
      <c r="G8" s="1"/>
      <c r="H8" s="1"/>
      <c r="I8" s="37">
        <v>44105</v>
      </c>
      <c r="J8" s="1"/>
    </row>
    <row r="9" spans="2:10" ht="11.25" customHeight="1" hidden="1">
      <c r="B9" s="4" t="s">
        <v>2</v>
      </c>
      <c r="C9" s="4"/>
      <c r="D9" s="1" t="s">
        <v>3</v>
      </c>
      <c r="E9" s="1"/>
      <c r="F9" s="1"/>
      <c r="G9" s="3"/>
      <c r="H9" s="3"/>
      <c r="I9" s="3"/>
      <c r="J9" s="3"/>
    </row>
    <row r="10" spans="1:13" ht="17.25" customHeight="1">
      <c r="A10" s="98" t="s">
        <v>5</v>
      </c>
      <c r="B10" s="86" t="s">
        <v>25</v>
      </c>
      <c r="C10" s="84" t="s">
        <v>26</v>
      </c>
      <c r="D10" s="86"/>
      <c r="E10" s="86"/>
      <c r="F10" s="86"/>
      <c r="G10" s="86"/>
      <c r="H10" s="86"/>
      <c r="I10" s="86"/>
      <c r="J10" s="88"/>
      <c r="K10" s="10"/>
      <c r="L10" s="10"/>
      <c r="M10" s="10"/>
    </row>
    <row r="11" spans="1:13" ht="12.75">
      <c r="A11" s="99"/>
      <c r="B11" s="87"/>
      <c r="C11" s="85"/>
      <c r="D11" s="11">
        <v>2020</v>
      </c>
      <c r="E11" s="11">
        <v>2021</v>
      </c>
      <c r="F11" s="11">
        <v>2022</v>
      </c>
      <c r="G11" s="11">
        <v>2023</v>
      </c>
      <c r="H11" s="11">
        <v>2024</v>
      </c>
      <c r="I11" s="11">
        <v>2025</v>
      </c>
      <c r="J11" s="42" t="s">
        <v>23</v>
      </c>
      <c r="K11" s="10"/>
      <c r="L11" s="10"/>
      <c r="M11" s="10"/>
    </row>
    <row r="12" spans="1:13" ht="12.75" customHeight="1" hidden="1">
      <c r="A12" s="22"/>
      <c r="B12" s="72"/>
      <c r="C12" s="72"/>
      <c r="D12" s="72"/>
      <c r="E12" s="72"/>
      <c r="F12" s="72"/>
      <c r="G12" s="72"/>
      <c r="H12" s="72"/>
      <c r="I12" s="72"/>
      <c r="J12" s="73"/>
      <c r="K12" s="10"/>
      <c r="L12" s="10"/>
      <c r="M12" s="10"/>
    </row>
    <row r="13" spans="1:13" ht="12.75" customHeight="1" thickBot="1">
      <c r="A13" s="95" t="s">
        <v>21</v>
      </c>
      <c r="B13" s="96"/>
      <c r="C13" s="96"/>
      <c r="D13" s="96"/>
      <c r="E13" s="96"/>
      <c r="F13" s="96"/>
      <c r="G13" s="96"/>
      <c r="H13" s="96"/>
      <c r="I13" s="96"/>
      <c r="J13" s="97"/>
      <c r="K13" s="10"/>
      <c r="L13" s="10"/>
      <c r="M13" s="10"/>
    </row>
    <row r="14" spans="1:13" ht="17.25" customHeight="1">
      <c r="A14" s="89" t="s">
        <v>6</v>
      </c>
      <c r="B14" s="92" t="s">
        <v>15</v>
      </c>
      <c r="C14" s="43"/>
      <c r="D14" s="44">
        <f>D15+D16</f>
        <v>51236.112</v>
      </c>
      <c r="E14" s="44">
        <f aca="true" t="shared" si="0" ref="E14:J14">E15+E16</f>
        <v>4917.993</v>
      </c>
      <c r="F14" s="44">
        <f t="shared" si="0"/>
        <v>4477.195</v>
      </c>
      <c r="G14" s="44">
        <f t="shared" si="0"/>
        <v>10543.2</v>
      </c>
      <c r="H14" s="44">
        <f t="shared" si="0"/>
        <v>10046.4</v>
      </c>
      <c r="I14" s="44">
        <f t="shared" si="0"/>
        <v>10000</v>
      </c>
      <c r="J14" s="45">
        <f t="shared" si="0"/>
        <v>91220.9</v>
      </c>
      <c r="K14" s="10"/>
      <c r="L14" s="10"/>
      <c r="M14" s="10"/>
    </row>
    <row r="15" spans="1:13" ht="31.5" customHeight="1">
      <c r="A15" s="90"/>
      <c r="B15" s="93"/>
      <c r="C15" s="17" t="s">
        <v>0</v>
      </c>
      <c r="D15" s="46">
        <f>D18+D21+D22+D23</f>
        <v>7437.731</v>
      </c>
      <c r="E15" s="46">
        <f>E18+E21+E22</f>
        <v>4917.993</v>
      </c>
      <c r="F15" s="46">
        <f>F18+F21+F22</f>
        <v>4477.195</v>
      </c>
      <c r="G15" s="46">
        <f>G18+G21+G22</f>
        <v>10543.2</v>
      </c>
      <c r="H15" s="46">
        <f>H18+H21+H22</f>
        <v>10046.4</v>
      </c>
      <c r="I15" s="46">
        <f>I18+I21+I22</f>
        <v>10000</v>
      </c>
      <c r="J15" s="47">
        <f>J18+J21+J22+J23</f>
        <v>47422.519</v>
      </c>
      <c r="K15" s="10"/>
      <c r="L15" s="10"/>
      <c r="M15" s="10"/>
    </row>
    <row r="16" spans="1:13" ht="27" customHeight="1">
      <c r="A16" s="91"/>
      <c r="B16" s="94"/>
      <c r="C16" s="17" t="s">
        <v>1</v>
      </c>
      <c r="D16" s="46">
        <f>D19</f>
        <v>43798.381</v>
      </c>
      <c r="E16" s="46">
        <f aca="true" t="shared" si="1" ref="E16:J16">E19</f>
        <v>0</v>
      </c>
      <c r="F16" s="46">
        <f t="shared" si="1"/>
        <v>0</v>
      </c>
      <c r="G16" s="46">
        <f t="shared" si="1"/>
        <v>0</v>
      </c>
      <c r="H16" s="46">
        <f t="shared" si="1"/>
        <v>0</v>
      </c>
      <c r="I16" s="46">
        <f t="shared" si="1"/>
        <v>0</v>
      </c>
      <c r="J16" s="47">
        <f t="shared" si="1"/>
        <v>43798.381</v>
      </c>
      <c r="K16" s="10"/>
      <c r="L16" s="10"/>
      <c r="M16" s="10"/>
    </row>
    <row r="17" spans="1:13" ht="26.25" customHeight="1" hidden="1">
      <c r="A17" s="48" t="s">
        <v>10</v>
      </c>
      <c r="B17" s="26" t="s">
        <v>13</v>
      </c>
      <c r="C17" s="26" t="s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7">
        <f aca="true" t="shared" si="2" ref="J17:J30">D17+E17+F17+G17+H17+I17</f>
        <v>0</v>
      </c>
      <c r="K17" s="10"/>
      <c r="L17" s="10"/>
      <c r="M17" s="10"/>
    </row>
    <row r="18" spans="1:13" ht="28.5" customHeight="1">
      <c r="A18" s="76" t="s">
        <v>11</v>
      </c>
      <c r="B18" s="74" t="s">
        <v>16</v>
      </c>
      <c r="C18" s="26" t="s">
        <v>0</v>
      </c>
      <c r="D18" s="49">
        <f>2206.889+3351.366</f>
        <v>5558.255</v>
      </c>
      <c r="E18" s="49">
        <f>2600+317.993</f>
        <v>2917.993</v>
      </c>
      <c r="F18" s="49">
        <f>2600+377.195</f>
        <v>2977.195</v>
      </c>
      <c r="G18" s="49">
        <v>10543.2</v>
      </c>
      <c r="H18" s="49">
        <v>10046.4</v>
      </c>
      <c r="I18" s="49">
        <v>10000</v>
      </c>
      <c r="J18" s="47">
        <f t="shared" si="2"/>
        <v>42043.043</v>
      </c>
      <c r="K18" s="9"/>
      <c r="L18" s="10"/>
      <c r="M18" s="10"/>
    </row>
    <row r="19" spans="1:14" ht="24.75" customHeight="1">
      <c r="A19" s="77"/>
      <c r="B19" s="75"/>
      <c r="C19" s="26" t="s">
        <v>1</v>
      </c>
      <c r="D19" s="49">
        <v>43798.381</v>
      </c>
      <c r="E19" s="49"/>
      <c r="F19" s="49"/>
      <c r="G19" s="49"/>
      <c r="H19" s="49"/>
      <c r="I19" s="49"/>
      <c r="J19" s="47">
        <f t="shared" si="2"/>
        <v>43798.381</v>
      </c>
      <c r="K19" s="10"/>
      <c r="L19" s="35"/>
      <c r="M19" s="10"/>
      <c r="N19" s="20"/>
    </row>
    <row r="20" spans="1:13" ht="13.5" customHeight="1" hidden="1" thickBot="1">
      <c r="A20" s="78"/>
      <c r="B20" s="26"/>
      <c r="C20" s="26"/>
      <c r="D20" s="49"/>
      <c r="E20" s="49"/>
      <c r="F20" s="49"/>
      <c r="G20" s="49"/>
      <c r="H20" s="49"/>
      <c r="I20" s="49"/>
      <c r="J20" s="47">
        <f t="shared" si="2"/>
        <v>0</v>
      </c>
      <c r="K20" s="10"/>
      <c r="L20" s="10"/>
      <c r="M20" s="10"/>
    </row>
    <row r="21" spans="1:14" ht="39" customHeight="1" thickBot="1">
      <c r="A21" s="50" t="s">
        <v>18</v>
      </c>
      <c r="B21" s="26" t="s">
        <v>20</v>
      </c>
      <c r="C21" s="26" t="s">
        <v>0</v>
      </c>
      <c r="D21" s="49">
        <f>1517.411-115+290-70</f>
        <v>1622.411</v>
      </c>
      <c r="E21" s="49">
        <v>2000</v>
      </c>
      <c r="F21" s="49">
        <v>1500</v>
      </c>
      <c r="G21" s="49"/>
      <c r="H21" s="49"/>
      <c r="I21" s="49"/>
      <c r="J21" s="47">
        <f t="shared" si="2"/>
        <v>5122.411</v>
      </c>
      <c r="K21" s="10"/>
      <c r="L21" s="10"/>
      <c r="M21" s="10"/>
      <c r="N21" s="10"/>
    </row>
    <row r="22" spans="1:14" ht="53.25" customHeight="1" hidden="1" thickBot="1">
      <c r="A22" s="51" t="s">
        <v>29</v>
      </c>
      <c r="B22" s="52" t="s">
        <v>30</v>
      </c>
      <c r="C22" s="52" t="s">
        <v>0</v>
      </c>
      <c r="D22" s="53">
        <f>34.594+2.406+0.065</f>
        <v>37.065</v>
      </c>
      <c r="E22" s="53"/>
      <c r="F22" s="53"/>
      <c r="G22" s="53"/>
      <c r="H22" s="53"/>
      <c r="I22" s="53"/>
      <c r="J22" s="54">
        <f t="shared" si="2"/>
        <v>37.065</v>
      </c>
      <c r="K22" s="10"/>
      <c r="L22" s="10"/>
      <c r="M22" s="10"/>
      <c r="N22" s="10"/>
    </row>
    <row r="23" spans="1:14" ht="38.25" customHeight="1" hidden="1" thickBot="1">
      <c r="A23" s="55" t="s">
        <v>31</v>
      </c>
      <c r="B23" s="56" t="s">
        <v>32</v>
      </c>
      <c r="C23" s="52" t="s">
        <v>0</v>
      </c>
      <c r="D23" s="57">
        <v>220</v>
      </c>
      <c r="E23" s="57"/>
      <c r="F23" s="57"/>
      <c r="G23" s="57"/>
      <c r="H23" s="57"/>
      <c r="I23" s="57"/>
      <c r="J23" s="54">
        <f t="shared" si="2"/>
        <v>220</v>
      </c>
      <c r="K23" s="10"/>
      <c r="L23" s="39"/>
      <c r="M23" s="10"/>
      <c r="N23" s="10"/>
    </row>
    <row r="24" spans="1:13" ht="27.75" customHeight="1" hidden="1" thickBot="1">
      <c r="A24" s="58" t="s">
        <v>7</v>
      </c>
      <c r="B24" s="38" t="s">
        <v>14</v>
      </c>
      <c r="C24" s="59" t="s">
        <v>0</v>
      </c>
      <c r="D24" s="60">
        <v>2000</v>
      </c>
      <c r="E24" s="60">
        <v>2000</v>
      </c>
      <c r="F24" s="60">
        <v>1400</v>
      </c>
      <c r="G24" s="60">
        <v>3000</v>
      </c>
      <c r="H24" s="60">
        <v>3500</v>
      </c>
      <c r="I24" s="60">
        <v>2500</v>
      </c>
      <c r="J24" s="61">
        <f t="shared" si="2"/>
        <v>14400</v>
      </c>
      <c r="K24" s="10" t="s">
        <v>22</v>
      </c>
      <c r="L24" s="10"/>
      <c r="M24" s="10"/>
    </row>
    <row r="25" spans="1:13" ht="15.75" customHeight="1" hidden="1">
      <c r="A25" s="62"/>
      <c r="B25" s="41" t="s">
        <v>1</v>
      </c>
      <c r="C25" s="41"/>
      <c r="D25" s="63"/>
      <c r="E25" s="63"/>
      <c r="F25" s="63"/>
      <c r="G25" s="64"/>
      <c r="H25" s="63"/>
      <c r="I25" s="63"/>
      <c r="J25" s="65">
        <f t="shared" si="2"/>
        <v>0</v>
      </c>
      <c r="K25" s="10"/>
      <c r="L25" s="10"/>
      <c r="M25" s="10"/>
    </row>
    <row r="26" spans="1:13" ht="12.75" customHeight="1" hidden="1">
      <c r="A26" s="66"/>
      <c r="B26" s="26"/>
      <c r="C26" s="26"/>
      <c r="D26" s="49"/>
      <c r="E26" s="49"/>
      <c r="F26" s="49"/>
      <c r="G26" s="49"/>
      <c r="H26" s="49"/>
      <c r="I26" s="49"/>
      <c r="J26" s="47">
        <f t="shared" si="2"/>
        <v>0</v>
      </c>
      <c r="K26" s="10"/>
      <c r="L26" s="10"/>
      <c r="M26" s="10"/>
    </row>
    <row r="27" spans="1:13" ht="13.5" customHeight="1" hidden="1" thickBot="1">
      <c r="A27" s="67"/>
      <c r="B27" s="40"/>
      <c r="C27" s="40"/>
      <c r="D27" s="68"/>
      <c r="E27" s="68"/>
      <c r="F27" s="68"/>
      <c r="G27" s="68"/>
      <c r="H27" s="68"/>
      <c r="I27" s="68"/>
      <c r="J27" s="69">
        <f t="shared" si="2"/>
        <v>0</v>
      </c>
      <c r="K27" s="10"/>
      <c r="L27" s="10"/>
      <c r="M27" s="10"/>
    </row>
    <row r="28" spans="1:13" ht="31.5" customHeight="1" thickBot="1">
      <c r="A28" s="58" t="s">
        <v>8</v>
      </c>
      <c r="B28" s="38" t="s">
        <v>12</v>
      </c>
      <c r="C28" s="59" t="s">
        <v>0</v>
      </c>
      <c r="D28" s="60">
        <f>13842.442-34.594-3.951-2.406-92.602-0.443+0.001</f>
        <v>13708.447</v>
      </c>
      <c r="E28" s="60">
        <v>13400</v>
      </c>
      <c r="F28" s="60">
        <v>13400</v>
      </c>
      <c r="G28" s="60">
        <v>22300</v>
      </c>
      <c r="H28" s="60">
        <v>22300</v>
      </c>
      <c r="I28" s="60">
        <v>22300</v>
      </c>
      <c r="J28" s="61">
        <f t="shared" si="2"/>
        <v>107408.447</v>
      </c>
      <c r="K28" s="10"/>
      <c r="L28" s="10"/>
      <c r="M28" s="10"/>
    </row>
    <row r="29" spans="1:13" ht="42.75" customHeight="1" thickBot="1">
      <c r="A29" s="58" t="s">
        <v>9</v>
      </c>
      <c r="B29" s="38" t="s">
        <v>17</v>
      </c>
      <c r="C29" s="59" t="s">
        <v>0</v>
      </c>
      <c r="D29" s="60">
        <f>1397.351+443.383+92.602-12.504</f>
        <v>1920.8320000000003</v>
      </c>
      <c r="E29" s="60">
        <v>1250</v>
      </c>
      <c r="F29" s="60">
        <v>1250</v>
      </c>
      <c r="G29" s="60">
        <v>4350</v>
      </c>
      <c r="H29" s="60">
        <v>5150</v>
      </c>
      <c r="I29" s="60">
        <v>4350</v>
      </c>
      <c r="J29" s="61">
        <f t="shared" si="2"/>
        <v>18270.832000000002</v>
      </c>
      <c r="K29" s="10"/>
      <c r="L29" s="9"/>
      <c r="M29" s="10"/>
    </row>
    <row r="30" spans="1:13" ht="26.25" customHeight="1">
      <c r="A30" s="80"/>
      <c r="B30" s="43" t="s">
        <v>27</v>
      </c>
      <c r="C30" s="43"/>
      <c r="D30" s="44">
        <f aca="true" t="shared" si="3" ref="D30:I30">D14+D24+D28+D29</f>
        <v>68865.391</v>
      </c>
      <c r="E30" s="44">
        <f t="shared" si="3"/>
        <v>21567.993000000002</v>
      </c>
      <c r="F30" s="44">
        <f t="shared" si="3"/>
        <v>20527.195</v>
      </c>
      <c r="G30" s="44">
        <f t="shared" si="3"/>
        <v>40193.2</v>
      </c>
      <c r="H30" s="44">
        <f t="shared" si="3"/>
        <v>40996.4</v>
      </c>
      <c r="I30" s="44">
        <f t="shared" si="3"/>
        <v>39150</v>
      </c>
      <c r="J30" s="45">
        <f t="shared" si="2"/>
        <v>231300.17899999997</v>
      </c>
      <c r="K30" s="21"/>
      <c r="L30" s="9"/>
      <c r="M30" s="10"/>
    </row>
    <row r="31" spans="1:13" ht="18" customHeight="1">
      <c r="A31" s="81"/>
      <c r="B31" s="26" t="s">
        <v>19</v>
      </c>
      <c r="C31" s="26"/>
      <c r="D31" s="49">
        <f>D15+D24+D28+D29</f>
        <v>25067.010000000002</v>
      </c>
      <c r="E31" s="49">
        <f aca="true" t="shared" si="4" ref="E31:J31">E15+E24+E28+E29</f>
        <v>21567.993000000002</v>
      </c>
      <c r="F31" s="49">
        <f t="shared" si="4"/>
        <v>20527.195</v>
      </c>
      <c r="G31" s="49">
        <f t="shared" si="4"/>
        <v>40193.2</v>
      </c>
      <c r="H31" s="49">
        <f t="shared" si="4"/>
        <v>40996.4</v>
      </c>
      <c r="I31" s="49">
        <f t="shared" si="4"/>
        <v>39150</v>
      </c>
      <c r="J31" s="70">
        <f t="shared" si="4"/>
        <v>187501.798</v>
      </c>
      <c r="K31" s="21"/>
      <c r="L31" s="9"/>
      <c r="M31" s="10"/>
    </row>
    <row r="32" spans="1:13" ht="18.75" customHeight="1" thickBot="1">
      <c r="A32" s="82"/>
      <c r="B32" s="52" t="s">
        <v>1</v>
      </c>
      <c r="C32" s="52"/>
      <c r="D32" s="53">
        <f>D16</f>
        <v>43798.381</v>
      </c>
      <c r="E32" s="53">
        <f aca="true" t="shared" si="5" ref="E32:J32">E16</f>
        <v>0</v>
      </c>
      <c r="F32" s="53">
        <f t="shared" si="5"/>
        <v>0</v>
      </c>
      <c r="G32" s="53">
        <f t="shared" si="5"/>
        <v>0</v>
      </c>
      <c r="H32" s="53">
        <f t="shared" si="5"/>
        <v>0</v>
      </c>
      <c r="I32" s="53">
        <f t="shared" si="5"/>
        <v>0</v>
      </c>
      <c r="J32" s="71">
        <f t="shared" si="5"/>
        <v>43798.381</v>
      </c>
      <c r="K32" s="21"/>
      <c r="L32" s="9"/>
      <c r="M32" s="10"/>
    </row>
    <row r="33" spans="2:11" ht="14.25">
      <c r="B33" s="7"/>
      <c r="C33" s="7"/>
      <c r="D33" s="33"/>
      <c r="E33" s="33"/>
      <c r="F33" s="33"/>
      <c r="G33" s="33"/>
      <c r="H33" s="33"/>
      <c r="I33" s="33"/>
      <c r="J33" s="34"/>
      <c r="K33" s="10"/>
    </row>
    <row r="34" spans="2:11" ht="14.25">
      <c r="B34" s="7"/>
      <c r="C34" s="7"/>
      <c r="D34" s="7"/>
      <c r="E34" s="7"/>
      <c r="F34" s="7"/>
      <c r="G34" s="8"/>
      <c r="H34" s="23"/>
      <c r="I34" s="23"/>
      <c r="J34" s="8"/>
      <c r="K34" s="10"/>
    </row>
    <row r="35" spans="2:10" ht="14.25">
      <c r="B35" s="7"/>
      <c r="C35" s="7"/>
      <c r="D35" s="7"/>
      <c r="E35" s="7"/>
      <c r="F35" s="7"/>
      <c r="G35" s="8"/>
      <c r="H35" s="23"/>
      <c r="I35" s="23"/>
      <c r="J35" s="8"/>
    </row>
    <row r="36" spans="2:10" ht="14.25">
      <c r="B36" s="1"/>
      <c r="C36" s="1"/>
      <c r="D36" s="1"/>
      <c r="E36" s="1"/>
      <c r="F36" s="1"/>
      <c r="G36" s="1"/>
      <c r="H36" s="1"/>
      <c r="I36" s="1"/>
      <c r="J36" s="1"/>
    </row>
    <row r="37" spans="2:10" ht="14.25">
      <c r="B37" s="1"/>
      <c r="C37" s="1"/>
      <c r="D37" s="1"/>
      <c r="E37" s="1"/>
      <c r="F37" s="1"/>
      <c r="G37" s="1"/>
      <c r="H37" s="1"/>
      <c r="I37" s="1"/>
      <c r="J37" s="1"/>
    </row>
    <row r="38" spans="2:10" ht="14.25">
      <c r="B38" s="1"/>
      <c r="C38" s="1"/>
      <c r="D38" s="1"/>
      <c r="E38" s="1"/>
      <c r="F38" s="1"/>
      <c r="G38" s="1"/>
      <c r="H38" s="1"/>
      <c r="I38" s="1"/>
      <c r="J38" s="1"/>
    </row>
    <row r="39" spans="2:10" ht="14.25">
      <c r="B39" s="1"/>
      <c r="C39" s="1"/>
      <c r="D39" s="1"/>
      <c r="E39" s="1"/>
      <c r="F39" s="1"/>
      <c r="G39" s="1"/>
      <c r="H39" s="1"/>
      <c r="I39" s="1"/>
      <c r="J39" s="1"/>
    </row>
    <row r="40" spans="2:10" ht="14.25">
      <c r="B40" s="1"/>
      <c r="C40" s="1"/>
      <c r="D40" s="1"/>
      <c r="E40" s="1"/>
      <c r="F40" s="1"/>
      <c r="G40" s="1"/>
      <c r="H40" s="1"/>
      <c r="I40" s="1"/>
      <c r="J40" s="1"/>
    </row>
    <row r="41" spans="2:10" ht="14.25">
      <c r="B41" s="1"/>
      <c r="C41" s="1"/>
      <c r="D41" s="1"/>
      <c r="E41" s="1"/>
      <c r="F41" s="1"/>
      <c r="G41" s="1"/>
      <c r="H41" s="1"/>
      <c r="I41" s="1"/>
      <c r="J41" s="1"/>
    </row>
    <row r="42" spans="2:10" ht="14.25">
      <c r="B42" s="1"/>
      <c r="C42" s="1"/>
      <c r="D42" s="1"/>
      <c r="E42" s="1"/>
      <c r="F42" s="1"/>
      <c r="G42" s="1"/>
      <c r="H42" s="1"/>
      <c r="I42" s="1"/>
      <c r="J42" s="1"/>
    </row>
  </sheetData>
  <sheetProtection/>
  <mergeCells count="13">
    <mergeCell ref="B14:B16"/>
    <mergeCell ref="A13:J13"/>
    <mergeCell ref="A10:A11"/>
    <mergeCell ref="B12:J12"/>
    <mergeCell ref="B18:B19"/>
    <mergeCell ref="A18:A20"/>
    <mergeCell ref="B7:J7"/>
    <mergeCell ref="A30:A32"/>
    <mergeCell ref="G1:J1"/>
    <mergeCell ref="C10:C11"/>
    <mergeCell ref="B10:B11"/>
    <mergeCell ref="D10:J10"/>
    <mergeCell ref="A14:A16"/>
  </mergeCells>
  <printOptions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1" width="5.25390625" style="0" customWidth="1"/>
    <col min="2" max="2" width="38.00390625" style="0" customWidth="1"/>
    <col min="3" max="3" width="15.375" style="0" customWidth="1"/>
    <col min="4" max="4" width="10.75390625" style="0" customWidth="1"/>
    <col min="5" max="5" width="10.00390625" style="0" hidden="1" customWidth="1"/>
    <col min="6" max="6" width="10.625" style="0" hidden="1" customWidth="1"/>
    <col min="7" max="7" width="10.25390625" style="0" hidden="1" customWidth="1"/>
    <col min="8" max="8" width="11.125" style="0" hidden="1" customWidth="1"/>
    <col min="9" max="9" width="11.00390625" style="0" hidden="1" customWidth="1"/>
    <col min="10" max="10" width="11.625" style="0" customWidth="1"/>
  </cols>
  <sheetData>
    <row r="1" spans="2:10" ht="14.25">
      <c r="B1" s="36" t="s">
        <v>24</v>
      </c>
      <c r="C1" s="36"/>
      <c r="D1" s="36"/>
      <c r="E1" s="36"/>
      <c r="F1" s="36"/>
      <c r="G1" s="36"/>
      <c r="H1" s="36"/>
      <c r="I1" s="25"/>
      <c r="J1" s="1"/>
    </row>
    <row r="2" spans="1:10" ht="12.75">
      <c r="A2" s="103" t="s">
        <v>5</v>
      </c>
      <c r="B2" s="87" t="s">
        <v>28</v>
      </c>
      <c r="C2" s="104" t="s">
        <v>26</v>
      </c>
      <c r="D2" s="87"/>
      <c r="E2" s="87"/>
      <c r="F2" s="87"/>
      <c r="G2" s="87"/>
      <c r="H2" s="87"/>
      <c r="I2" s="87"/>
      <c r="J2" s="87"/>
    </row>
    <row r="3" spans="1:10" ht="28.5" customHeight="1">
      <c r="A3" s="103"/>
      <c r="B3" s="87"/>
      <c r="C3" s="85"/>
      <c r="D3" s="11">
        <v>2020</v>
      </c>
      <c r="E3" s="11">
        <v>2021</v>
      </c>
      <c r="F3" s="11">
        <v>2022</v>
      </c>
      <c r="G3" s="11">
        <v>2023</v>
      </c>
      <c r="H3" s="11">
        <v>2024</v>
      </c>
      <c r="I3" s="11">
        <v>2025</v>
      </c>
      <c r="J3" s="11" t="s">
        <v>23</v>
      </c>
    </row>
    <row r="4" spans="1:10" ht="30" customHeight="1">
      <c r="A4" s="27" t="s">
        <v>6</v>
      </c>
      <c r="B4" s="13" t="s">
        <v>15</v>
      </c>
      <c r="C4" s="13"/>
      <c r="D4" s="31">
        <f aca="true" t="shared" si="0" ref="D4:I4">D5+D6+D7+D8</f>
        <v>11815.41</v>
      </c>
      <c r="E4" s="31">
        <f t="shared" si="0"/>
        <v>2600</v>
      </c>
      <c r="F4" s="31">
        <f t="shared" si="0"/>
        <v>2600</v>
      </c>
      <c r="G4" s="31">
        <f t="shared" si="0"/>
        <v>10543.2</v>
      </c>
      <c r="H4" s="31">
        <f t="shared" si="0"/>
        <v>10046.4</v>
      </c>
      <c r="I4" s="31">
        <f t="shared" si="0"/>
        <v>10000</v>
      </c>
      <c r="J4" s="31">
        <f aca="true" t="shared" si="1" ref="J4:J11">D4+E4+F4+G4+H4+I4</f>
        <v>47605.01</v>
      </c>
    </row>
    <row r="5" spans="1:10" ht="55.5" customHeight="1" hidden="1">
      <c r="A5" s="28" t="s">
        <v>10</v>
      </c>
      <c r="B5" s="14" t="s">
        <v>13</v>
      </c>
      <c r="C5" s="16" t="s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f t="shared" si="1"/>
        <v>0</v>
      </c>
    </row>
    <row r="6" spans="1:10" ht="12.75">
      <c r="A6" s="100" t="s">
        <v>11</v>
      </c>
      <c r="B6" s="74" t="s">
        <v>16</v>
      </c>
      <c r="C6" s="16" t="s">
        <v>0</v>
      </c>
      <c r="D6" s="32">
        <v>2600</v>
      </c>
      <c r="E6" s="32">
        <v>2600</v>
      </c>
      <c r="F6" s="32">
        <v>2600</v>
      </c>
      <c r="G6" s="32">
        <v>10543.2</v>
      </c>
      <c r="H6" s="32">
        <v>10046.4</v>
      </c>
      <c r="I6" s="32">
        <v>10000</v>
      </c>
      <c r="J6" s="32">
        <f t="shared" si="1"/>
        <v>38389.6</v>
      </c>
    </row>
    <row r="7" spans="1:10" ht="25.5">
      <c r="A7" s="101"/>
      <c r="B7" s="75"/>
      <c r="C7" s="26" t="s">
        <v>1</v>
      </c>
      <c r="D7" s="32">
        <v>9000</v>
      </c>
      <c r="E7" s="32"/>
      <c r="F7" s="32"/>
      <c r="G7" s="32"/>
      <c r="H7" s="32"/>
      <c r="I7" s="32"/>
      <c r="J7" s="32">
        <f t="shared" si="1"/>
        <v>9000</v>
      </c>
    </row>
    <row r="8" spans="1:10" ht="37.5" customHeight="1">
      <c r="A8" s="29" t="s">
        <v>18</v>
      </c>
      <c r="B8" s="16" t="s">
        <v>20</v>
      </c>
      <c r="C8" s="16" t="s">
        <v>0</v>
      </c>
      <c r="D8" s="32">
        <v>215.41</v>
      </c>
      <c r="E8" s="32"/>
      <c r="F8" s="32"/>
      <c r="G8" s="32"/>
      <c r="H8" s="32"/>
      <c r="I8" s="32"/>
      <c r="J8" s="32">
        <f t="shared" si="1"/>
        <v>215.41</v>
      </c>
    </row>
    <row r="9" spans="1:10" ht="39.75" customHeight="1" hidden="1">
      <c r="A9" s="30" t="s">
        <v>7</v>
      </c>
      <c r="B9" s="17" t="s">
        <v>14</v>
      </c>
      <c r="C9" s="16" t="s">
        <v>0</v>
      </c>
      <c r="D9" s="32">
        <v>2000</v>
      </c>
      <c r="E9" s="32">
        <v>2000</v>
      </c>
      <c r="F9" s="32">
        <v>2000</v>
      </c>
      <c r="G9" s="32">
        <v>3000</v>
      </c>
      <c r="H9" s="32">
        <v>3500</v>
      </c>
      <c r="I9" s="32">
        <v>2500</v>
      </c>
      <c r="J9" s="32">
        <f t="shared" si="1"/>
        <v>15000</v>
      </c>
    </row>
    <row r="10" spans="1:10" ht="38.25" customHeight="1" hidden="1">
      <c r="A10" s="30" t="s">
        <v>8</v>
      </c>
      <c r="B10" s="19" t="s">
        <v>12</v>
      </c>
      <c r="C10" s="16" t="s">
        <v>0</v>
      </c>
      <c r="D10" s="32">
        <v>13400</v>
      </c>
      <c r="E10" s="32">
        <v>13400</v>
      </c>
      <c r="F10" s="32">
        <v>13400</v>
      </c>
      <c r="G10" s="32">
        <v>22300</v>
      </c>
      <c r="H10" s="32">
        <v>22300</v>
      </c>
      <c r="I10" s="32">
        <v>22300</v>
      </c>
      <c r="J10" s="32">
        <f t="shared" si="1"/>
        <v>107100</v>
      </c>
    </row>
    <row r="11" spans="1:10" ht="66" customHeight="1" hidden="1">
      <c r="A11" s="30" t="s">
        <v>9</v>
      </c>
      <c r="B11" s="12" t="s">
        <v>17</v>
      </c>
      <c r="C11" s="16" t="s">
        <v>0</v>
      </c>
      <c r="D11" s="32">
        <v>2552</v>
      </c>
      <c r="E11" s="32">
        <v>3250</v>
      </c>
      <c r="F11" s="32">
        <v>3250</v>
      </c>
      <c r="G11" s="32">
        <v>4350</v>
      </c>
      <c r="H11" s="32">
        <v>5150</v>
      </c>
      <c r="I11" s="32">
        <v>4350</v>
      </c>
      <c r="J11" s="32">
        <f t="shared" si="1"/>
        <v>22902</v>
      </c>
    </row>
    <row r="12" spans="1:10" ht="39" customHeight="1">
      <c r="A12" s="102"/>
      <c r="B12" s="18" t="s">
        <v>27</v>
      </c>
      <c r="C12" s="18"/>
      <c r="D12" s="31">
        <f aca="true" t="shared" si="2" ref="D12:J12">D4+D9+D10+D11</f>
        <v>29767.41</v>
      </c>
      <c r="E12" s="31">
        <f t="shared" si="2"/>
        <v>21250</v>
      </c>
      <c r="F12" s="31">
        <f t="shared" si="2"/>
        <v>21250</v>
      </c>
      <c r="G12" s="31">
        <f t="shared" si="2"/>
        <v>40193.2</v>
      </c>
      <c r="H12" s="31">
        <f t="shared" si="2"/>
        <v>40996.4</v>
      </c>
      <c r="I12" s="31">
        <f t="shared" si="2"/>
        <v>39150</v>
      </c>
      <c r="J12" s="31">
        <f t="shared" si="2"/>
        <v>192607.01</v>
      </c>
    </row>
    <row r="13" spans="1:10" ht="12.75">
      <c r="A13" s="102"/>
      <c r="B13" s="15" t="s">
        <v>19</v>
      </c>
      <c r="C13" s="15"/>
      <c r="D13" s="32">
        <f>D5+D6+D8+D9+D10+D11</f>
        <v>20767.41</v>
      </c>
      <c r="E13" s="32">
        <f>E5+E6+E8+E9+E10+E11</f>
        <v>21250</v>
      </c>
      <c r="F13" s="32">
        <f>F5+F6+F8+F9+F10+F11</f>
        <v>21250</v>
      </c>
      <c r="G13" s="32">
        <f>G5+G6+G8+G9+G10+G11</f>
        <v>40193.2</v>
      </c>
      <c r="H13" s="32">
        <f>H5+H6+H8+H9+H10+H11</f>
        <v>40996.4</v>
      </c>
      <c r="I13" s="32">
        <f>I6+I9+I10+I11</f>
        <v>39150</v>
      </c>
      <c r="J13" s="32">
        <f>J6+J8+J9+J10+J11</f>
        <v>183607.01</v>
      </c>
    </row>
    <row r="14" spans="1:10" ht="12.75">
      <c r="A14" s="102"/>
      <c r="B14" s="15" t="s">
        <v>1</v>
      </c>
      <c r="C14" s="15"/>
      <c r="D14" s="32">
        <f>D7</f>
        <v>9000</v>
      </c>
      <c r="E14" s="32">
        <f>E7</f>
        <v>0</v>
      </c>
      <c r="F14" s="32">
        <f>F7</f>
        <v>0</v>
      </c>
      <c r="G14" s="32">
        <f>G7</f>
        <v>0</v>
      </c>
      <c r="H14" s="32">
        <f>H7</f>
        <v>0</v>
      </c>
      <c r="I14" s="32">
        <v>0</v>
      </c>
      <c r="J14" s="32">
        <f>J7</f>
        <v>9000</v>
      </c>
    </row>
    <row r="15" spans="2:10" ht="14.25">
      <c r="B15" s="7"/>
      <c r="C15" s="7"/>
      <c r="D15" s="33"/>
      <c r="E15" s="33"/>
      <c r="F15" s="33"/>
      <c r="G15" s="33"/>
      <c r="H15" s="33"/>
      <c r="I15" s="33"/>
      <c r="J15" s="34"/>
    </row>
    <row r="16" spans="2:10" ht="14.25">
      <c r="B16" s="7"/>
      <c r="C16" s="7"/>
      <c r="D16" s="7"/>
      <c r="E16" s="7"/>
      <c r="F16" s="7"/>
      <c r="G16" s="8"/>
      <c r="H16" s="23"/>
      <c r="I16" s="23"/>
      <c r="J16" s="8"/>
    </row>
  </sheetData>
  <sheetProtection/>
  <mergeCells count="7">
    <mergeCell ref="D2:J2"/>
    <mergeCell ref="A6:A7"/>
    <mergeCell ref="B6:B7"/>
    <mergeCell ref="A12:A14"/>
    <mergeCell ref="A2:A3"/>
    <mergeCell ref="B2:B3"/>
    <mergeCell ref="C2:C3"/>
  </mergeCells>
  <printOptions/>
  <pageMargins left="1.1023622047244095" right="0.5118110236220472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2020-10-05T10:26:47Z</cp:lastPrinted>
  <dcterms:created xsi:type="dcterms:W3CDTF">2015-10-13T07:42:42Z</dcterms:created>
  <dcterms:modified xsi:type="dcterms:W3CDTF">2020-10-06T11:16:45Z</dcterms:modified>
  <cp:category/>
  <cp:version/>
  <cp:contentType/>
  <cp:contentStatus/>
</cp:coreProperties>
</file>